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58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'Sheet1'!$A$1:$G$327</definedName>
  </definedNames>
  <calcPr fullCalcOnLoad="1"/>
</workbook>
</file>

<file path=xl/sharedStrings.xml><?xml version="1.0" encoding="utf-8"?>
<sst xmlns="http://schemas.openxmlformats.org/spreadsheetml/2006/main" count="239" uniqueCount="188">
  <si>
    <t>ZA STRANKU DEMOKRATSKE AKCIJE HRVATSKE</t>
  </si>
  <si>
    <t xml:space="preserve">Računovodstveni sustav je definiran Zakonom o računovodstvu neprofitnih </t>
  </si>
  <si>
    <t xml:space="preserve">Prema računovodstvenom načelu točnosti, istinosti, pouzdanosti i pojedinačnog  </t>
  </si>
  <si>
    <t>iskazivanja pozicija, evidentiraju se poslovni događaji, vode poslovne knjige</t>
  </si>
  <si>
    <t>Osnovno knjigovodstveno pravilo je pravilo dvojnog knjigovodstva, a prihodi i</t>
  </si>
  <si>
    <t xml:space="preserve">Poslovne knjige su : knjiga ulaznih računa, knjiga izlaznih računa, glavna </t>
  </si>
  <si>
    <t>dugotrajne imovine.</t>
  </si>
  <si>
    <t>UKUPNO OSTVARENI PRIHODI</t>
  </si>
  <si>
    <t xml:space="preserve"> UKUPNO OSTVARENI RASHODI</t>
  </si>
  <si>
    <t>STRUKTURA PRIHODA:</t>
  </si>
  <si>
    <t>%</t>
  </si>
  <si>
    <t>1.</t>
  </si>
  <si>
    <t>2.</t>
  </si>
  <si>
    <t>3.</t>
  </si>
  <si>
    <t>4.</t>
  </si>
  <si>
    <t>PRIHODI OD KAMATA</t>
  </si>
  <si>
    <t>5.</t>
  </si>
  <si>
    <t>UKUPNO:</t>
  </si>
  <si>
    <t>MATERIJALNI RASHODI</t>
  </si>
  <si>
    <t>RASHODI AMORTIZACIJE</t>
  </si>
  <si>
    <t>FINANCIJSKI RASHODI</t>
  </si>
  <si>
    <t>1. MATERIJALNI RASHODI</t>
  </si>
  <si>
    <t>1.1.</t>
  </si>
  <si>
    <t>1.2.</t>
  </si>
  <si>
    <t>MATERIJAL I ENERGIJA</t>
  </si>
  <si>
    <t>1.3.</t>
  </si>
  <si>
    <t>USLUGE</t>
  </si>
  <si>
    <t>1.4.</t>
  </si>
  <si>
    <t>2. RASHODI AMORTIZACIJE</t>
  </si>
  <si>
    <t>2.1.</t>
  </si>
  <si>
    <t>AMORTIZACIJA</t>
  </si>
  <si>
    <t>3. FINANCIJSKI RASHODI</t>
  </si>
  <si>
    <t>3.1.</t>
  </si>
  <si>
    <t>4.1.</t>
  </si>
  <si>
    <t>DONACIJE</t>
  </si>
  <si>
    <t>1.1.1.</t>
  </si>
  <si>
    <t>NAKNADE ČLANOVIMA:</t>
  </si>
  <si>
    <t>NAKNADE ZA PUTNE TR</t>
  </si>
  <si>
    <t>1.1.2.</t>
  </si>
  <si>
    <t>RASHODI MATERIJALA I ENERGIJE</t>
  </si>
  <si>
    <t>UREDSKI MAT. I OST.MAT</t>
  </si>
  <si>
    <t>ENERG.-EL.EN.PLIN,GRIJ.</t>
  </si>
  <si>
    <t>SITNI INVENTAR</t>
  </si>
  <si>
    <t>RASHODI ZA USLUGE</t>
  </si>
  <si>
    <t>TEL.MOB.INTENET.POŠTA</t>
  </si>
  <si>
    <t>KOMUNALNE USLUGE</t>
  </si>
  <si>
    <t>ZAKUPNINE NAJAMNINE</t>
  </si>
  <si>
    <t>HRT PRETPLATA</t>
  </si>
  <si>
    <t>1.1.4.</t>
  </si>
  <si>
    <t>REPREZENTACIJA</t>
  </si>
  <si>
    <t>KAMATE</t>
  </si>
  <si>
    <t>6.</t>
  </si>
  <si>
    <t>1 .IMOVINA:</t>
  </si>
  <si>
    <t>DUGOTRAJNA IMOVINA :</t>
  </si>
  <si>
    <t>FINANCIJSKA IMOVINA:</t>
  </si>
  <si>
    <t>NOVAC U BANCI</t>
  </si>
  <si>
    <t>BLAGAJNA</t>
  </si>
  <si>
    <t>2. OBVEZE I VLASTITI IZVORI:</t>
  </si>
  <si>
    <t>2.2.</t>
  </si>
  <si>
    <t>VLASTIT IZVORI</t>
  </si>
  <si>
    <t>VLSTITI IZVORI</t>
  </si>
  <si>
    <t>rashodi obračunskog razdoblja priznaju se prema nastanku poslovnog događaja.</t>
  </si>
  <si>
    <t>BANKARSKE USL.</t>
  </si>
  <si>
    <t>OBVEZE PREMA DOBAVLJAČIMA</t>
  </si>
  <si>
    <t>Prihodi i rashodi su planirani.</t>
  </si>
  <si>
    <t>na knjiženje.</t>
  </si>
  <si>
    <t>Stranka nije obveznik ni poreza na dohodak ili dobit.</t>
  </si>
  <si>
    <t>PRIHODI OD ČLANARINA</t>
  </si>
  <si>
    <t>PRIHODI OD DONACIJA</t>
  </si>
  <si>
    <t>1.5.</t>
  </si>
  <si>
    <t>POTRAŽIVANJA OD KUPACA</t>
  </si>
  <si>
    <t>OBVEZE PREMA UGOVOR.O DJELU</t>
  </si>
  <si>
    <t>TROŠ.REPREZENTACIJE</t>
  </si>
  <si>
    <t>STRUKTURA RASHODA:</t>
  </si>
  <si>
    <t>OBVEZE ZA MATERIJALNE RASHODE</t>
  </si>
  <si>
    <t>1.1.5.</t>
  </si>
  <si>
    <t>OSTALI PRIHODI</t>
  </si>
  <si>
    <t>OBVEZE ZA POZAJMICE</t>
  </si>
  <si>
    <t>FINANCIJSKI PLAN SDA HRVATSKE</t>
  </si>
  <si>
    <t xml:space="preserve">  </t>
  </si>
  <si>
    <t>PRIHODI:</t>
  </si>
  <si>
    <t>PRIHODI JEDINICA LOKALNE UPRAVE</t>
  </si>
  <si>
    <t xml:space="preserve">ČLANARINE </t>
  </si>
  <si>
    <t xml:space="preserve">PRIHODI OD NAJMA PROSTORA </t>
  </si>
  <si>
    <t xml:space="preserve">DONACIJE </t>
  </si>
  <si>
    <t xml:space="preserve">PRIHODI OD KAMATA </t>
  </si>
  <si>
    <t>UKUPNI PLANIRANI PRIHODI:</t>
  </si>
  <si>
    <t>RASHODI:</t>
  </si>
  <si>
    <t>TROŠKOVI PROMIDŽBE I INFORMIRANJA</t>
  </si>
  <si>
    <t xml:space="preserve">INTELEKTUALNE I OSOBNE USLUGE </t>
  </si>
  <si>
    <t xml:space="preserve">OSTALE USLUGE </t>
  </si>
  <si>
    <t>UREDSKI MATERIJALI I OST.MAT.TROŠK.</t>
  </si>
  <si>
    <t>BANKARSKE USLUGE</t>
  </si>
  <si>
    <t>UKUPNI PLANIRANI RASHODI:</t>
  </si>
  <si>
    <t>REZULTAT-VIŠAK PRIHODA:</t>
  </si>
  <si>
    <t xml:space="preserve">za SDA </t>
  </si>
  <si>
    <t>Mirsad Srebreniković</t>
  </si>
  <si>
    <t>Stranka nema zaposlenih djelatnika.</t>
  </si>
  <si>
    <t xml:space="preserve">organizacija. </t>
  </si>
  <si>
    <t xml:space="preserve">i sastavljaju financijski izvještaji, temeljem likvidirane dokumentacije dostavljene </t>
  </si>
  <si>
    <t>saldakonti kupaca i saldakonti dobavljača.</t>
  </si>
  <si>
    <t xml:space="preserve">knjiga , knjiga blagajne, knjiga dugotrajne imovine, a još se posebno vodi i </t>
  </si>
  <si>
    <t>Dugotrajna imovina je u vlasništvu Stranke.</t>
  </si>
  <si>
    <t>Obračunava se rashod amortizacije po propisanim stopama ispravka vrijednosti</t>
  </si>
  <si>
    <t>Stranka demokratske akcije Hrvatske nije u sustavu PDV-a</t>
  </si>
  <si>
    <t>tj.nije obveznik poreza na dodatnu vrijednost.</t>
  </si>
  <si>
    <t>PRIHODI OD NAJMA I PREFAKT.REŽ.TR.</t>
  </si>
  <si>
    <t>PRIHODI OSTALI-USKLADE-OTPISI</t>
  </si>
  <si>
    <t>Prihodi od najma i prefakturiranih režiskih troškova su trenutno glavnii izvor financiranja stranke</t>
  </si>
  <si>
    <t>a sastoje se od najma prostora u zgradi i prefakturiranih mjesečnih režisjkih troškova kupcima.</t>
  </si>
  <si>
    <t>NAKNADE ČLAN -PUTNI N.</t>
  </si>
  <si>
    <t>PRIHODI OD NAJMA I PREF.REŽ.TR</t>
  </si>
  <si>
    <t>NEFINANCIJSK IMOVINA:</t>
  </si>
  <si>
    <t>( preneseni višak prihoda ranijih razdoblja )</t>
  </si>
  <si>
    <t>3512/3513</t>
  </si>
  <si>
    <t>NAKNADA PUTNIH TROŠKOVA ČLANOVA</t>
  </si>
  <si>
    <t>TROŠKOVI TELEFONA, POŠTE, PRIJEVOZA</t>
  </si>
  <si>
    <t>USLUGE TEKUĆEG I INVESTICIJSKOG ODRŽAV</t>
  </si>
  <si>
    <t>ZAKUPNINE I NAJAMNINE</t>
  </si>
  <si>
    <t>PREMIJE OSIGURANJA</t>
  </si>
  <si>
    <t>OSTALI NESPOMENUTI MATER,RASHODI</t>
  </si>
  <si>
    <t>TROŠAK AMORTIZACIJE</t>
  </si>
  <si>
    <t>Predsjednik:</t>
  </si>
  <si>
    <t>OSTALI RASHODI</t>
  </si>
  <si>
    <t>3.2.</t>
  </si>
  <si>
    <t>POTROŠNI MATERIJ. I OST.MAT</t>
  </si>
  <si>
    <t>ENERGIJA</t>
  </si>
  <si>
    <t>Obveze se sastoje od obveza prema dobavljačima, obveza za pozajmice.</t>
  </si>
  <si>
    <t xml:space="preserve">Izvori se sastoje od prenesenog viška prihoda iz prethodnog perioda </t>
  </si>
  <si>
    <t>Prihodi od kamata su kamate na depozite po viđenju na poslovnom računu.</t>
  </si>
  <si>
    <t>USL,TEKUĆEG I INVEST.ODRŽ.</t>
  </si>
  <si>
    <t>TROŠAK REPREZENTACIJE</t>
  </si>
  <si>
    <t>Vanbilančno je evdentiran iznos od 32.000 za zgradu za koji se i dalje vodi postupak.</t>
  </si>
  <si>
    <t xml:space="preserve">PRENESENI VIŠAKPRIHODA </t>
  </si>
  <si>
    <t xml:space="preserve">Stranka iznajmljuje dio prostora, što joj omogućuje funkcioniranje, jer drugi </t>
  </si>
  <si>
    <t>izvori financiranja nisu dostatni za normalno funkcioniranje i rad Stranke.</t>
  </si>
  <si>
    <t>ZA PRIJENOS - VIŠAK PRIHODA</t>
  </si>
  <si>
    <t>PRIHODI IZ PRORAČUNA PO POSEB,PROP</t>
  </si>
  <si>
    <t>stranke, jer ostali izvori financiranja nisu dostatni.</t>
  </si>
  <si>
    <t>Ostale prihode čine otpisi obveza po sukladama.</t>
  </si>
  <si>
    <t>STUDENTSKI UGOVORI</t>
  </si>
  <si>
    <t xml:space="preserve">( 3=2/1*100 )                    </t>
  </si>
  <si>
    <t>Imovina se sastoji od dugotrajne imovine, financijske imovine i potraživanja od kupaca.</t>
  </si>
  <si>
    <t>OSTALI NESPOMENUTI FINANCIJSKI RASHODI</t>
  </si>
  <si>
    <t xml:space="preserve"> OSTVARENI REZULTAT ( VIŠAK PRIH. 2020. )</t>
  </si>
  <si>
    <t>PRIHODI IZ DRŽAVNOG PRORAČUNA RH</t>
  </si>
  <si>
    <t>7.</t>
  </si>
  <si>
    <t>8.</t>
  </si>
  <si>
    <t>9.(1-8)</t>
  </si>
  <si>
    <t>Prihodi iz Proračuna jedinica loklane uprave sastoje se od prihoda iz gradskog, općinskog</t>
  </si>
  <si>
    <t>i županojskog proračuna.</t>
  </si>
  <si>
    <t>4.DONACIJE</t>
  </si>
  <si>
    <t xml:space="preserve">PROMIDŽBA </t>
  </si>
  <si>
    <t>PRIHODI IZ PRORAČUNA JEDINICA LOK.UPR</t>
  </si>
  <si>
    <t>PRIHODI IZ PRORAČUNA RH</t>
  </si>
  <si>
    <t xml:space="preserve">5. </t>
  </si>
  <si>
    <t>uredska oprema</t>
  </si>
  <si>
    <t>GRAFIČKE, TISK. I SL.USL</t>
  </si>
  <si>
    <t>BILJEŠKE UZ FINANCIJSKI IZVJEŠTAJ ZA 2021. GODINU</t>
  </si>
  <si>
    <t>FINANCIJSKI IZVJEŠTAJ ZA 2021.GODINU</t>
  </si>
  <si>
    <t>Prihodi iz Proračuna jedinica lokalne upraave čine 4,39 % ukupnih prihoda, prihodi od najma prostora</t>
  </si>
  <si>
    <t xml:space="preserve">i prefakturiranih troškova čine 782,41% ukupnih prihoda, te oni i  omogućuju rad i funkcioniranje </t>
  </si>
  <si>
    <t>Prihodi od članarina čine 0,24% ukupnih prihoda, prihodi od kamata 0,0008% ukupnih prihoda.</t>
  </si>
  <si>
    <t>prihodi od usklada i otpisa obveza čine 12,97 % ukupnih prihoda.</t>
  </si>
  <si>
    <t>INTELEKT.-ODVJETNIČKE.USLUG.</t>
  </si>
  <si>
    <t xml:space="preserve">ANALIZA OSTVARENIH PRIHODA U 2021. GODINI U ODNOSU NA </t>
  </si>
  <si>
    <t>OSTVARENE PRIHODE OSTVARENE U 2020. GODINI</t>
  </si>
  <si>
    <t>2021/2020</t>
  </si>
  <si>
    <t>(3=2/1*100)</t>
  </si>
  <si>
    <t>U strukturi ukupnih rashoda, materijalni rashodi čine 96,28%, rashod amortizacije čini 0,46%,</t>
  </si>
  <si>
    <t>financijski rashodi čine 2,27% a donacije čine 0,99% ukupnih rashoda.</t>
  </si>
  <si>
    <t>Ukupno ostvareni prihodi u 2021.godini manji su u odnosu na ostvarene prihode u 2020.god za 5,40%</t>
  </si>
  <si>
    <t>Prihodi iz proračuna jedinica lokalne uprave manji su za 63,62 % u odnosu na iste prihode u 2020.</t>
  </si>
  <si>
    <t xml:space="preserve">prihodi od najma i prefakturiranih troškova veći su za 1,83% istih prihoda u 2020. </t>
  </si>
  <si>
    <t>prihodi od članarina većii su za 17,14%  istih prihoda u 2020.godini</t>
  </si>
  <si>
    <t>prihodi od kamata su manji su za 27,80% u odnosu na iste prihode u 2020.god.</t>
  </si>
  <si>
    <t xml:space="preserve">ANALIZA OSTVARENIH RASHODA U 2021. GODINI U ODNOSU NA  </t>
  </si>
  <si>
    <t>OSTVARENE RASHODE OSTVARENE U 2020.GODINI</t>
  </si>
  <si>
    <t>Ukupni rashodi ostvareni u 2021.god. manji su za 10,31% u odnosu na ukupne rashode 2020. god</t>
  </si>
  <si>
    <t>Materijalni rashodi manji su za  10,60%  istih rashoda u 2020.god.</t>
  </si>
  <si>
    <t>Rashodi amortizacije manji su i iznose 40,39% istih rashoda u 2020.god.</t>
  </si>
  <si>
    <t>Financijski rashodi veći su za 27,90% u odnosu na iste rashoda 2020.god.</t>
  </si>
  <si>
    <t>Donacije su veće u 2021 za 11,11% u odnosu na iste rashode 2020. god.</t>
  </si>
  <si>
    <t>BILANACA NA DAN 31.12.2021.GODINE</t>
  </si>
  <si>
    <t>VIŠAK  PRIHODA 2021.</t>
  </si>
  <si>
    <t>Imovina je iskazana u iznosu od 122.524,82 kn kao i obvze i vlastiti izvori..</t>
  </si>
  <si>
    <t xml:space="preserve"> i viška prihoda ostvarenog u 2021.godini.</t>
  </si>
  <si>
    <t>ZA 2022. GOD.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</si>
</sst>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_-* #,##0.0\ _k_n_-;\-* #,##0.0\ _k_n_-;_-* &quot;-&quot;??\ _k_n_-;_-@_-"/>
    <numFmt numFmtId="166" formatCode="0.000"/>
    <numFmt numFmtId="167" formatCode="_-* #,##0.000\ _k_n_-;\-* #,##0.000\ _k_n_-;_-* &quot;-&quot;??\ _k_n_-;_-@_-"/>
    <numFmt numFmtId="168" formatCode="_-* #,##0.0000\ _k_n_-;\-* #,##0.0000\ _k_n_-;_-* &quot;-&quot;??\ _k_n_-;_-@_-"/>
    <numFmt numFmtId="169" formatCode="_-* #,##0.0\ _k_n_-;\-* #,##0.0\ _k_n_-;_-* &quot;-&quot;\ _k_n_-;_-@_-"/>
    <numFmt numFmtId="170" formatCode="_-* #,##0.00\ _k_n_-;\-* #,##0.00\ _k_n_-;_-* &quot;-&quot;\ _k_n_-;_-@_-"/>
    <numFmt numFmtId="171" formatCode="#,##0.0"/>
    <numFmt numFmtId="172" formatCode="0.0"/>
    <numFmt numFmtId="173" formatCode="0.0000"/>
  </numFmts>
  <fonts count="4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62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0" xfId="62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164" fontId="2" fillId="0" borderId="19" xfId="62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3" fontId="3" fillId="0" borderId="0" xfId="62" applyFont="1" applyBorder="1" applyAlignment="1">
      <alignment/>
    </xf>
    <xf numFmtId="2" fontId="3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33" borderId="10" xfId="62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2" fontId="2" fillId="0" borderId="0" xfId="0" applyNumberFormat="1" applyFont="1" applyAlignment="1">
      <alignment/>
    </xf>
    <xf numFmtId="16" fontId="2" fillId="0" borderId="14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43" fontId="3" fillId="0" borderId="0" xfId="0" applyNumberFormat="1" applyFont="1" applyAlignment="1">
      <alignment/>
    </xf>
    <xf numFmtId="164" fontId="3" fillId="0" borderId="0" xfId="62" applyNumberFormat="1" applyFont="1" applyBorder="1" applyAlignment="1">
      <alignment/>
    </xf>
    <xf numFmtId="43" fontId="2" fillId="0" borderId="0" xfId="62" applyFont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5" xfId="0" applyFont="1" applyBorder="1" applyAlignment="1">
      <alignment/>
    </xf>
    <xf numFmtId="43" fontId="2" fillId="0" borderId="16" xfId="62" applyFont="1" applyBorder="1" applyAlignment="1">
      <alignment/>
    </xf>
    <xf numFmtId="164" fontId="3" fillId="0" borderId="10" xfId="62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62" applyNumberFormat="1" applyFont="1" applyBorder="1" applyAlignment="1">
      <alignment/>
    </xf>
    <xf numFmtId="43" fontId="0" fillId="0" borderId="0" xfId="0" applyNumberFormat="1" applyAlignment="1">
      <alignment/>
    </xf>
    <xf numFmtId="164" fontId="2" fillId="0" borderId="17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11" xfId="62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70" fontId="3" fillId="0" borderId="0" xfId="62" applyNumberFormat="1" applyFont="1" applyAlignment="1">
      <alignment/>
    </xf>
    <xf numFmtId="43" fontId="3" fillId="0" borderId="0" xfId="62" applyNumberFormat="1" applyFont="1" applyAlignment="1">
      <alignment/>
    </xf>
    <xf numFmtId="4" fontId="3" fillId="0" borderId="0" xfId="0" applyNumberFormat="1" applyFont="1" applyAlignment="1">
      <alignment horizontal="center"/>
    </xf>
    <xf numFmtId="43" fontId="2" fillId="0" borderId="10" xfId="62" applyNumberFormat="1" applyFont="1" applyBorder="1" applyAlignment="1">
      <alignment/>
    </xf>
    <xf numFmtId="43" fontId="2" fillId="0" borderId="19" xfId="62" applyNumberFormat="1" applyFont="1" applyBorder="1" applyAlignment="1">
      <alignment/>
    </xf>
    <xf numFmtId="43" fontId="3" fillId="0" borderId="20" xfId="62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43" fontId="2" fillId="33" borderId="10" xfId="62" applyNumberFormat="1" applyFont="1" applyFill="1" applyBorder="1" applyAlignment="1">
      <alignment/>
    </xf>
    <xf numFmtId="43" fontId="2" fillId="33" borderId="19" xfId="62" applyNumberFormat="1" applyFont="1" applyFill="1" applyBorder="1" applyAlignment="1">
      <alignment/>
    </xf>
    <xf numFmtId="43" fontId="3" fillId="33" borderId="10" xfId="62" applyNumberFormat="1" applyFont="1" applyFill="1" applyBorder="1" applyAlignment="1">
      <alignment/>
    </xf>
    <xf numFmtId="43" fontId="3" fillId="0" borderId="10" xfId="62" applyNumberFormat="1" applyFont="1" applyBorder="1" applyAlignment="1">
      <alignment/>
    </xf>
    <xf numFmtId="43" fontId="3" fillId="0" borderId="10" xfId="62" applyNumberFormat="1" applyFont="1" applyBorder="1" applyAlignment="1">
      <alignment/>
    </xf>
    <xf numFmtId="43" fontId="3" fillId="0" borderId="0" xfId="62" applyNumberFormat="1" applyFont="1" applyBorder="1" applyAlignment="1">
      <alignment/>
    </xf>
    <xf numFmtId="43" fontId="2" fillId="0" borderId="10" xfId="62" applyNumberFormat="1" applyFont="1" applyBorder="1" applyAlignment="1">
      <alignment/>
    </xf>
    <xf numFmtId="43" fontId="3" fillId="0" borderId="0" xfId="62" applyNumberFormat="1" applyFont="1" applyBorder="1" applyAlignment="1">
      <alignment/>
    </xf>
    <xf numFmtId="43" fontId="2" fillId="0" borderId="16" xfId="6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62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33" borderId="19" xfId="62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3" fillId="0" borderId="0" xfId="51" applyFont="1">
      <alignment/>
      <protection/>
    </xf>
    <xf numFmtId="0" fontId="2" fillId="0" borderId="10" xfId="51" applyFont="1" applyBorder="1">
      <alignment/>
      <protection/>
    </xf>
    <xf numFmtId="0" fontId="2" fillId="0" borderId="11" xfId="51" applyFont="1" applyBorder="1">
      <alignment/>
      <protection/>
    </xf>
    <xf numFmtId="0" fontId="2" fillId="0" borderId="12" xfId="51" applyFont="1" applyBorder="1">
      <alignment/>
      <protection/>
    </xf>
    <xf numFmtId="43" fontId="2" fillId="0" borderId="10" xfId="64" applyFont="1" applyBorder="1" applyAlignment="1">
      <alignment/>
    </xf>
    <xf numFmtId="43" fontId="2" fillId="0" borderId="0" xfId="64" applyFont="1" applyBorder="1" applyAlignment="1">
      <alignment/>
    </xf>
    <xf numFmtId="0" fontId="2" fillId="0" borderId="14" xfId="51" applyFont="1" applyBorder="1">
      <alignment/>
      <protection/>
    </xf>
    <xf numFmtId="0" fontId="2" fillId="0" borderId="15" xfId="51" applyFont="1" applyBorder="1">
      <alignment/>
      <protection/>
    </xf>
    <xf numFmtId="0" fontId="2" fillId="0" borderId="21" xfId="51" applyFont="1" applyBorder="1">
      <alignment/>
      <protection/>
    </xf>
    <xf numFmtId="0" fontId="2" fillId="0" borderId="22" xfId="51" applyFont="1" applyBorder="1">
      <alignment/>
      <protection/>
    </xf>
    <xf numFmtId="43" fontId="2" fillId="0" borderId="19" xfId="64" applyFont="1" applyBorder="1" applyAlignment="1">
      <alignment/>
    </xf>
    <xf numFmtId="0" fontId="3" fillId="0" borderId="21" xfId="51" applyFont="1" applyBorder="1">
      <alignment/>
      <protection/>
    </xf>
    <xf numFmtId="0" fontId="3" fillId="0" borderId="22" xfId="51" applyFont="1" applyBorder="1">
      <alignment/>
      <protection/>
    </xf>
    <xf numFmtId="43" fontId="3" fillId="0" borderId="20" xfId="64" applyFont="1" applyBorder="1" applyAlignment="1">
      <alignment/>
    </xf>
    <xf numFmtId="43" fontId="2" fillId="0" borderId="0" xfId="64" applyFont="1" applyAlignment="1">
      <alignment/>
    </xf>
    <xf numFmtId="0" fontId="2" fillId="0" borderId="17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16" xfId="51" applyFont="1" applyBorder="1">
      <alignment/>
      <protection/>
    </xf>
    <xf numFmtId="43" fontId="3" fillId="0" borderId="20" xfId="51" applyNumberFormat="1" applyFont="1" applyBorder="1">
      <alignment/>
      <protection/>
    </xf>
    <xf numFmtId="43" fontId="3" fillId="0" borderId="19" xfId="0" applyNumberFormat="1" applyFont="1" applyBorder="1" applyAlignment="1">
      <alignment/>
    </xf>
    <xf numFmtId="43" fontId="3" fillId="0" borderId="20" xfId="0" applyNumberFormat="1" applyFont="1" applyBorder="1" applyAlignment="1">
      <alignment/>
    </xf>
    <xf numFmtId="43" fontId="2" fillId="0" borderId="0" xfId="51" applyNumberFormat="1" applyFont="1">
      <alignment/>
      <protection/>
    </xf>
    <xf numFmtId="43" fontId="2" fillId="0" borderId="20" xfId="0" applyNumberFormat="1" applyFont="1" applyBorder="1" applyAlignment="1">
      <alignment/>
    </xf>
    <xf numFmtId="43" fontId="3" fillId="0" borderId="21" xfId="62" applyNumberFormat="1" applyFont="1" applyBorder="1" applyAlignment="1">
      <alignment/>
    </xf>
    <xf numFmtId="43" fontId="3" fillId="0" borderId="24" xfId="0" applyNumberFormat="1" applyFont="1" applyBorder="1" applyAlignment="1">
      <alignment/>
    </xf>
    <xf numFmtId="43" fontId="2" fillId="0" borderId="13" xfId="62" applyNumberFormat="1" applyFont="1" applyBorder="1" applyAlignment="1">
      <alignment/>
    </xf>
    <xf numFmtId="43" fontId="2" fillId="0" borderId="18" xfId="62" applyNumberFormat="1" applyFont="1" applyBorder="1" applyAlignment="1">
      <alignment/>
    </xf>
    <xf numFmtId="43" fontId="2" fillId="0" borderId="23" xfId="62" applyNumberFormat="1" applyFont="1" applyBorder="1" applyAlignment="1">
      <alignment/>
    </xf>
    <xf numFmtId="43" fontId="2" fillId="0" borderId="0" xfId="62" applyNumberFormat="1" applyFont="1" applyBorder="1" applyAlignment="1">
      <alignment/>
    </xf>
    <xf numFmtId="43" fontId="2" fillId="0" borderId="24" xfId="62" applyNumberFormat="1" applyFont="1" applyBorder="1" applyAlignment="1">
      <alignment/>
    </xf>
    <xf numFmtId="43" fontId="2" fillId="0" borderId="17" xfId="62" applyNumberFormat="1" applyFont="1" applyBorder="1" applyAlignment="1">
      <alignment/>
    </xf>
    <xf numFmtId="43" fontId="2" fillId="0" borderId="20" xfId="62" applyNumberFormat="1" applyFont="1" applyBorder="1" applyAlignment="1">
      <alignment/>
    </xf>
    <xf numFmtId="43" fontId="3" fillId="33" borderId="0" xfId="62" applyNumberFormat="1" applyFont="1" applyFill="1" applyBorder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  <cellStyle name="Zarez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7"/>
  <sheetViews>
    <sheetView tabSelected="1" zoomScalePageLayoutView="0" workbookViewId="0" topLeftCell="A1">
      <selection activeCell="E266" sqref="E266"/>
    </sheetView>
  </sheetViews>
  <sheetFormatPr defaultColWidth="9.140625" defaultRowHeight="12.75"/>
  <cols>
    <col min="1" max="1" width="4.57421875" style="0" customWidth="1"/>
    <col min="4" max="4" width="16.7109375" style="0" customWidth="1"/>
    <col min="5" max="5" width="15.421875" style="0" customWidth="1"/>
    <col min="6" max="6" width="14.421875" style="0" customWidth="1"/>
    <col min="7" max="7" width="10.57421875" style="0" customWidth="1"/>
    <col min="8" max="8" width="14.00390625" style="0" bestFit="1" customWidth="1"/>
    <col min="9" max="9" width="9.28125" style="0" bestFit="1" customWidth="1"/>
  </cols>
  <sheetData>
    <row r="1" spans="1:7" ht="12.75">
      <c r="A1" s="2" t="s">
        <v>158</v>
      </c>
      <c r="B1" s="2"/>
      <c r="C1" s="2"/>
      <c r="D1" s="2"/>
      <c r="E1" s="2"/>
      <c r="F1" s="1"/>
      <c r="G1" s="1"/>
    </row>
    <row r="2" spans="1:7" ht="12.75">
      <c r="A2" s="2"/>
      <c r="B2" s="2"/>
      <c r="C2" s="2"/>
      <c r="D2" s="2"/>
      <c r="E2" s="2"/>
      <c r="F2" s="1"/>
      <c r="G2" s="1"/>
    </row>
    <row r="3" spans="1:7" ht="12.75">
      <c r="A3" s="2" t="s">
        <v>0</v>
      </c>
      <c r="B3" s="2"/>
      <c r="C3" s="2"/>
      <c r="D3" s="2"/>
      <c r="E3" s="2"/>
      <c r="F3" s="1"/>
      <c r="G3" s="1"/>
    </row>
    <row r="4" spans="1:7" ht="12.75">
      <c r="A4" s="2"/>
      <c r="B4" s="2"/>
      <c r="C4" s="2"/>
      <c r="D4" s="2"/>
      <c r="E4" s="2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</v>
      </c>
      <c r="B6" s="1"/>
      <c r="C6" s="1"/>
      <c r="D6" s="1"/>
      <c r="E6" s="1"/>
      <c r="F6" s="1"/>
      <c r="G6" s="1"/>
    </row>
    <row r="7" spans="1:7" ht="12.75">
      <c r="A7" s="1" t="s">
        <v>98</v>
      </c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 t="s">
        <v>2</v>
      </c>
      <c r="B9" s="1"/>
      <c r="C9" s="1"/>
      <c r="D9" s="1"/>
      <c r="E9" s="1"/>
      <c r="F9" s="1"/>
      <c r="G9" s="1"/>
    </row>
    <row r="10" spans="1:7" ht="12.75">
      <c r="A10" s="1" t="s">
        <v>3</v>
      </c>
      <c r="B10" s="1"/>
      <c r="C10" s="1"/>
      <c r="D10" s="1"/>
      <c r="E10" s="1"/>
      <c r="F10" s="1"/>
      <c r="G10" s="1"/>
    </row>
    <row r="11" spans="1:7" ht="12.75">
      <c r="A11" s="1" t="s">
        <v>99</v>
      </c>
      <c r="B11" s="1"/>
      <c r="C11" s="1"/>
      <c r="D11" s="1"/>
      <c r="E11" s="1"/>
      <c r="F11" s="1"/>
      <c r="G11" s="1"/>
    </row>
    <row r="12" spans="1:7" ht="12.75">
      <c r="A12" s="1" t="s">
        <v>65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4</v>
      </c>
      <c r="B14" s="1"/>
      <c r="C14" s="1"/>
      <c r="D14" s="1"/>
      <c r="E14" s="1"/>
      <c r="F14" s="1"/>
      <c r="G14" s="1"/>
    </row>
    <row r="15" spans="1:7" ht="12.75">
      <c r="A15" s="1" t="s">
        <v>61</v>
      </c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 t="s">
        <v>5</v>
      </c>
      <c r="B17" s="1"/>
      <c r="C17" s="1"/>
      <c r="D17" s="1"/>
      <c r="E17" s="1"/>
      <c r="F17" s="1"/>
      <c r="G17" s="1"/>
    </row>
    <row r="18" spans="1:7" ht="12.75">
      <c r="A18" s="1" t="s">
        <v>101</v>
      </c>
      <c r="B18" s="1"/>
      <c r="C18" s="1"/>
      <c r="D18" s="1"/>
      <c r="E18" s="1"/>
      <c r="F18" s="1"/>
      <c r="G18" s="1"/>
    </row>
    <row r="19" spans="1:7" ht="12.75">
      <c r="A19" s="1" t="s">
        <v>100</v>
      </c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 t="s">
        <v>102</v>
      </c>
      <c r="B21" s="1"/>
      <c r="C21" s="1"/>
      <c r="D21" s="1"/>
      <c r="E21" s="1"/>
      <c r="F21" s="1"/>
      <c r="G21" s="1"/>
    </row>
    <row r="22" spans="1:7" ht="12.75">
      <c r="A22" s="1" t="s">
        <v>103</v>
      </c>
      <c r="B22" s="1"/>
      <c r="C22" s="1"/>
      <c r="D22" s="1"/>
      <c r="E22" s="1"/>
      <c r="F22" s="1"/>
      <c r="G22" s="1"/>
    </row>
    <row r="23" spans="1:7" ht="12.75">
      <c r="A23" s="1" t="s">
        <v>6</v>
      </c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 t="s">
        <v>104</v>
      </c>
      <c r="B25" s="1"/>
      <c r="C25" s="1"/>
      <c r="D25" s="1"/>
      <c r="E25" s="1"/>
      <c r="F25" s="1"/>
      <c r="G25" s="1"/>
    </row>
    <row r="26" spans="1:7" ht="12.75">
      <c r="A26" s="1" t="s">
        <v>105</v>
      </c>
      <c r="B26" s="1"/>
      <c r="C26" s="1"/>
      <c r="D26" s="1"/>
      <c r="E26" s="1"/>
      <c r="F26" s="1"/>
      <c r="G26" s="1"/>
    </row>
    <row r="27" spans="1:7" ht="12.75">
      <c r="A27" s="1" t="s">
        <v>66</v>
      </c>
      <c r="B27" s="1"/>
      <c r="C27" s="1"/>
      <c r="D27" s="1"/>
      <c r="E27" s="1"/>
      <c r="F27" s="1"/>
      <c r="G27" s="1"/>
    </row>
    <row r="28" spans="1:7" ht="12.75">
      <c r="A28" s="1" t="s">
        <v>134</v>
      </c>
      <c r="B28" s="1"/>
      <c r="C28" s="1"/>
      <c r="D28" s="1"/>
      <c r="E28" s="1"/>
      <c r="F28" s="1"/>
      <c r="G28" s="1"/>
    </row>
    <row r="29" spans="1:7" ht="12.75">
      <c r="A29" s="1" t="s">
        <v>135</v>
      </c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 t="s">
        <v>97</v>
      </c>
      <c r="B31" s="1"/>
      <c r="C31" s="1"/>
      <c r="D31" s="1"/>
      <c r="E31" s="1"/>
      <c r="F31" s="1"/>
      <c r="G31" s="1"/>
    </row>
    <row r="32" spans="1:7" ht="12.75">
      <c r="A32" s="1" t="s">
        <v>64</v>
      </c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2" t="s">
        <v>159</v>
      </c>
      <c r="B35" s="2"/>
      <c r="C35" s="2"/>
      <c r="D35" s="2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2" t="s">
        <v>7</v>
      </c>
      <c r="B37" s="2"/>
      <c r="C37" s="2"/>
      <c r="D37" s="2"/>
      <c r="E37" s="72">
        <v>206401.34</v>
      </c>
      <c r="F37" s="1"/>
      <c r="G37" s="1"/>
    </row>
    <row r="38" spans="1:7" ht="12.75">
      <c r="A38" s="2" t="s">
        <v>8</v>
      </c>
      <c r="B38" s="2"/>
      <c r="C38" s="2"/>
      <c r="D38" s="2"/>
      <c r="E38" s="73">
        <v>202391.19</v>
      </c>
      <c r="F38" s="1"/>
      <c r="G38" s="1"/>
    </row>
    <row r="39" spans="1:7" ht="12.75">
      <c r="A39" s="2"/>
      <c r="B39" s="2"/>
      <c r="C39" s="2"/>
      <c r="D39" s="2"/>
      <c r="E39" s="3"/>
      <c r="F39" s="1"/>
      <c r="G39" s="1"/>
    </row>
    <row r="40" spans="1:7" ht="12.75">
      <c r="A40" s="2" t="s">
        <v>144</v>
      </c>
      <c r="B40" s="2"/>
      <c r="C40" s="2"/>
      <c r="D40" s="2"/>
      <c r="E40" s="73">
        <f>E37-E38</f>
        <v>4010.149999999994</v>
      </c>
      <c r="F40" s="1"/>
      <c r="G40" s="1"/>
    </row>
    <row r="41" spans="1:9" ht="12.75">
      <c r="A41" s="2" t="s">
        <v>133</v>
      </c>
      <c r="B41" s="2"/>
      <c r="C41" s="2"/>
      <c r="D41" s="2"/>
      <c r="E41" s="74">
        <v>84844.15</v>
      </c>
      <c r="F41" s="1"/>
      <c r="G41" s="1"/>
      <c r="I41" s="71"/>
    </row>
    <row r="42" spans="1:7" ht="12.75">
      <c r="A42" s="2" t="s">
        <v>136</v>
      </c>
      <c r="B42" s="2"/>
      <c r="C42" s="2"/>
      <c r="D42" s="2"/>
      <c r="E42" s="74">
        <f>E40+E41</f>
        <v>88854.29999999999</v>
      </c>
      <c r="F42" s="1"/>
      <c r="G42" s="1"/>
    </row>
    <row r="43" spans="1:7" ht="12.75">
      <c r="A43" s="2"/>
      <c r="B43" s="2"/>
      <c r="C43" s="2"/>
      <c r="D43" s="2"/>
      <c r="E43" s="70"/>
      <c r="F43" s="1"/>
      <c r="G43" s="1"/>
    </row>
    <row r="44" spans="1:7" ht="12.75">
      <c r="A44" s="2"/>
      <c r="B44" s="2"/>
      <c r="C44" s="2"/>
      <c r="D44" s="2"/>
      <c r="E44" s="70"/>
      <c r="F44" s="1"/>
      <c r="G44" s="1"/>
    </row>
    <row r="45" spans="1:7" ht="12.75">
      <c r="A45" s="2" t="s">
        <v>9</v>
      </c>
      <c r="B45" s="2"/>
      <c r="C45" s="2"/>
      <c r="D45" s="1"/>
      <c r="E45" s="1"/>
      <c r="F45" s="1"/>
      <c r="G45" s="1"/>
    </row>
    <row r="46" spans="1:7" ht="12.75">
      <c r="A46" s="2"/>
      <c r="B46" s="2"/>
      <c r="C46" s="2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4" t="s">
        <v>10</v>
      </c>
      <c r="G47" s="1"/>
    </row>
    <row r="48" spans="1:7" ht="12.75">
      <c r="A48" s="5" t="s">
        <v>11</v>
      </c>
      <c r="B48" s="6" t="s">
        <v>137</v>
      </c>
      <c r="C48" s="7"/>
      <c r="D48" s="8"/>
      <c r="E48" s="75">
        <f>4774.99+4282.08</f>
        <v>9057.07</v>
      </c>
      <c r="F48" s="10">
        <f>E48/E56*100</f>
        <v>4.388086821529357</v>
      </c>
      <c r="G48" s="1"/>
    </row>
    <row r="49" spans="1:7" ht="12.75">
      <c r="A49" s="5" t="s">
        <v>12</v>
      </c>
      <c r="B49" s="11" t="s">
        <v>106</v>
      </c>
      <c r="C49" s="12"/>
      <c r="D49" s="13"/>
      <c r="E49" s="75">
        <v>170086.3</v>
      </c>
      <c r="F49" s="10">
        <f>E49/E56*100</f>
        <v>82.40561810306077</v>
      </c>
      <c r="G49" s="1"/>
    </row>
    <row r="50" spans="1:7" ht="12.75">
      <c r="A50" s="5" t="s">
        <v>13</v>
      </c>
      <c r="B50" s="14" t="s">
        <v>67</v>
      </c>
      <c r="C50" s="15"/>
      <c r="D50" s="16"/>
      <c r="E50" s="75">
        <v>492</v>
      </c>
      <c r="F50" s="10">
        <f>E50/E56*100</f>
        <v>0.23837054546254405</v>
      </c>
      <c r="G50" s="1"/>
    </row>
    <row r="51" spans="1:7" ht="12.75">
      <c r="A51" s="5" t="s">
        <v>16</v>
      </c>
      <c r="B51" s="11" t="s">
        <v>15</v>
      </c>
      <c r="C51" s="12"/>
      <c r="D51" s="13"/>
      <c r="E51" s="75">
        <v>1.61</v>
      </c>
      <c r="F51" s="78">
        <f>E51/E56*100</f>
        <v>0.0007800336955176746</v>
      </c>
      <c r="G51" s="1"/>
    </row>
    <row r="52" spans="1:7" ht="12.75">
      <c r="A52" s="17" t="s">
        <v>51</v>
      </c>
      <c r="B52" s="6" t="s">
        <v>145</v>
      </c>
      <c r="C52" s="7"/>
      <c r="D52" s="8"/>
      <c r="E52" s="76"/>
      <c r="F52" s="19">
        <f>E52/E56*100</f>
        <v>0</v>
      </c>
      <c r="G52" s="1"/>
    </row>
    <row r="53" spans="1:7" ht="12.75">
      <c r="A53" s="17" t="s">
        <v>146</v>
      </c>
      <c r="B53" s="6" t="s">
        <v>68</v>
      </c>
      <c r="C53" s="7"/>
      <c r="D53" s="8"/>
      <c r="E53" s="76"/>
      <c r="F53" s="19">
        <f>E53/E56*100</f>
        <v>0</v>
      </c>
      <c r="G53" s="1"/>
    </row>
    <row r="54" spans="1:7" ht="12.75">
      <c r="A54" s="17" t="s">
        <v>147</v>
      </c>
      <c r="B54" s="6" t="s">
        <v>107</v>
      </c>
      <c r="C54" s="7"/>
      <c r="D54" s="8"/>
      <c r="E54" s="76">
        <f>19599.13+7165.23</f>
        <v>26764.36</v>
      </c>
      <c r="F54" s="19">
        <f>E54/E56*100</f>
        <v>12.96714449625182</v>
      </c>
      <c r="G54" s="1"/>
    </row>
    <row r="55" spans="1:7" ht="12.75">
      <c r="A55" s="17"/>
      <c r="B55" s="6"/>
      <c r="C55" s="7"/>
      <c r="D55" s="8"/>
      <c r="E55" s="76"/>
      <c r="F55" s="20"/>
      <c r="G55" s="1"/>
    </row>
    <row r="56" spans="1:7" ht="12.75">
      <c r="A56" s="21" t="s">
        <v>148</v>
      </c>
      <c r="B56" s="22" t="s">
        <v>17</v>
      </c>
      <c r="C56" s="23"/>
      <c r="D56" s="24"/>
      <c r="E56" s="77">
        <f>SUM(E48:E55)</f>
        <v>206401.33999999997</v>
      </c>
      <c r="F56" s="25">
        <f>SUM(F48:F55)</f>
        <v>100.00000000000001</v>
      </c>
      <c r="G56" s="37"/>
    </row>
    <row r="57" spans="1:7" ht="12.75">
      <c r="A57" s="26"/>
      <c r="B57" s="27"/>
      <c r="C57" s="27"/>
      <c r="D57" s="27"/>
      <c r="E57" s="28"/>
      <c r="F57" s="29"/>
      <c r="G57" s="2"/>
    </row>
    <row r="58" spans="1:7" ht="12.75">
      <c r="A58" s="1" t="s">
        <v>160</v>
      </c>
      <c r="B58" s="1"/>
      <c r="C58" s="1"/>
      <c r="D58" s="1"/>
      <c r="E58" s="1"/>
      <c r="F58" s="1"/>
      <c r="G58" s="1"/>
    </row>
    <row r="59" spans="1:7" ht="12.75">
      <c r="A59" s="1" t="s">
        <v>161</v>
      </c>
      <c r="B59" s="1"/>
      <c r="C59" s="1"/>
      <c r="D59" s="1"/>
      <c r="E59" s="1"/>
      <c r="F59" s="1"/>
      <c r="G59" s="1"/>
    </row>
    <row r="60" spans="1:7" ht="12.75">
      <c r="A60" s="1" t="s">
        <v>138</v>
      </c>
      <c r="B60" s="1"/>
      <c r="C60" s="1"/>
      <c r="D60" s="1"/>
      <c r="E60" s="1"/>
      <c r="F60" s="1"/>
      <c r="G60" s="1"/>
    </row>
    <row r="61" spans="1:7" ht="12.75">
      <c r="A61" s="1" t="s">
        <v>162</v>
      </c>
      <c r="B61" s="1"/>
      <c r="C61" s="1"/>
      <c r="D61" s="1"/>
      <c r="E61" s="1"/>
      <c r="F61" s="1"/>
      <c r="G61" s="1"/>
    </row>
    <row r="62" spans="1:7" ht="12.75">
      <c r="A62" s="1" t="s">
        <v>163</v>
      </c>
      <c r="B62" s="1"/>
      <c r="C62" s="1"/>
      <c r="D62" s="1"/>
      <c r="E62" s="1"/>
      <c r="F62" s="1"/>
      <c r="G62" s="1"/>
    </row>
    <row r="63" spans="1:7" ht="12.75">
      <c r="A63" s="1" t="s">
        <v>149</v>
      </c>
      <c r="B63" s="1"/>
      <c r="C63" s="1"/>
      <c r="D63" s="1"/>
      <c r="E63" s="1"/>
      <c r="F63" s="1"/>
      <c r="G63" s="1"/>
    </row>
    <row r="64" spans="1:7" ht="12.75">
      <c r="A64" s="1" t="s">
        <v>150</v>
      </c>
      <c r="B64" s="1"/>
      <c r="C64" s="1"/>
      <c r="D64" s="1"/>
      <c r="E64" s="1"/>
      <c r="F64" s="1"/>
      <c r="G64" s="1"/>
    </row>
    <row r="65" spans="1:7" ht="12.75">
      <c r="A65" s="1" t="s">
        <v>108</v>
      </c>
      <c r="B65" s="1"/>
      <c r="C65" s="1"/>
      <c r="D65" s="1"/>
      <c r="E65" s="1"/>
      <c r="F65" s="1"/>
      <c r="G65" s="1"/>
    </row>
    <row r="66" spans="1:7" ht="12.75">
      <c r="A66" s="1" t="s">
        <v>109</v>
      </c>
      <c r="B66" s="1"/>
      <c r="C66" s="1"/>
      <c r="D66" s="1"/>
      <c r="E66" s="1"/>
      <c r="F66" s="1"/>
      <c r="G66" s="1"/>
    </row>
    <row r="67" spans="1:7" ht="12.75">
      <c r="A67" s="1" t="s">
        <v>129</v>
      </c>
      <c r="B67" s="1"/>
      <c r="C67" s="1"/>
      <c r="D67" s="1"/>
      <c r="E67" s="1"/>
      <c r="F67" s="1"/>
      <c r="G67" s="1"/>
    </row>
    <row r="68" spans="1:7" ht="12.75">
      <c r="A68" s="1" t="s">
        <v>139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73</v>
      </c>
      <c r="B70" s="2"/>
      <c r="C70" s="2"/>
      <c r="D70" s="1"/>
      <c r="E70" s="1"/>
      <c r="F70" s="1"/>
      <c r="G70" s="30"/>
    </row>
    <row r="71" spans="1:7" ht="12.75">
      <c r="A71" s="2"/>
      <c r="B71" s="2"/>
      <c r="C71" s="2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4" t="s">
        <v>10</v>
      </c>
      <c r="G72" s="1"/>
    </row>
    <row r="73" spans="1:8" ht="12.75">
      <c r="A73" s="31" t="s">
        <v>11</v>
      </c>
      <c r="B73" s="11" t="s">
        <v>18</v>
      </c>
      <c r="C73" s="12"/>
      <c r="D73" s="13"/>
      <c r="E73" s="75">
        <v>194871.33</v>
      </c>
      <c r="F73" s="10">
        <f>E73/E78*100</f>
        <v>96.28449242281741</v>
      </c>
      <c r="G73" s="1"/>
      <c r="H73" s="61"/>
    </row>
    <row r="74" spans="1:7" ht="12.75">
      <c r="A74" s="31" t="s">
        <v>12</v>
      </c>
      <c r="B74" s="1" t="s">
        <v>19</v>
      </c>
      <c r="C74" s="1"/>
      <c r="D74" s="1"/>
      <c r="E74" s="79">
        <v>923.6</v>
      </c>
      <c r="F74" s="10">
        <f>E74/E78*100</f>
        <v>0.456343974260935</v>
      </c>
      <c r="G74" s="1"/>
    </row>
    <row r="75" spans="1:7" ht="12.75">
      <c r="A75" s="31" t="s">
        <v>13</v>
      </c>
      <c r="B75" s="11" t="s">
        <v>20</v>
      </c>
      <c r="C75" s="12"/>
      <c r="D75" s="13"/>
      <c r="E75" s="79">
        <v>4596.26</v>
      </c>
      <c r="F75" s="10">
        <f>E75/E78*100</f>
        <v>2.2709782970296284</v>
      </c>
      <c r="G75" s="1"/>
    </row>
    <row r="76" spans="1:7" ht="12.75">
      <c r="A76" s="20" t="s">
        <v>14</v>
      </c>
      <c r="B76" s="6" t="s">
        <v>34</v>
      </c>
      <c r="C76" s="7"/>
      <c r="D76" s="8"/>
      <c r="E76" s="80">
        <v>2000</v>
      </c>
      <c r="F76" s="19">
        <f>E76/E78*100</f>
        <v>0.9881853058920204</v>
      </c>
      <c r="G76" s="1"/>
    </row>
    <row r="77" spans="1:7" ht="12.75">
      <c r="A77" s="20"/>
      <c r="B77" s="6"/>
      <c r="C77" s="7"/>
      <c r="D77" s="8"/>
      <c r="E77" s="76"/>
      <c r="F77" s="19"/>
      <c r="G77" s="1"/>
    </row>
    <row r="78" spans="1:7" ht="12.75">
      <c r="A78" s="33" t="s">
        <v>16</v>
      </c>
      <c r="B78" s="22" t="s">
        <v>17</v>
      </c>
      <c r="C78" s="23"/>
      <c r="D78" s="24"/>
      <c r="E78" s="77">
        <f>SUM(E73:E77)</f>
        <v>202391.19</v>
      </c>
      <c r="F78" s="25">
        <f>SUM(F73:F77)</f>
        <v>99.99999999999999</v>
      </c>
      <c r="G78" s="2"/>
    </row>
    <row r="79" spans="1:8" ht="12.75">
      <c r="A79" s="1"/>
      <c r="B79" s="1"/>
      <c r="C79" s="1"/>
      <c r="D79" s="1"/>
      <c r="E79" s="30"/>
      <c r="F79" s="34"/>
      <c r="G79" s="1"/>
      <c r="H79" s="61"/>
    </row>
    <row r="80" spans="1:7" ht="12.75">
      <c r="A80" s="1" t="s">
        <v>169</v>
      </c>
      <c r="B80" s="1"/>
      <c r="C80" s="1"/>
      <c r="D80" s="1"/>
      <c r="E80" s="1"/>
      <c r="F80" s="1"/>
      <c r="G80" s="1"/>
    </row>
    <row r="81" spans="1:7" ht="12.75">
      <c r="A81" s="1" t="s">
        <v>170</v>
      </c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2" t="s">
        <v>21</v>
      </c>
      <c r="B84" s="2"/>
      <c r="C84" s="2"/>
      <c r="D84" s="2"/>
      <c r="E84" s="2"/>
      <c r="F84" s="2"/>
      <c r="G84" s="2"/>
    </row>
    <row r="85" spans="1:7" ht="12.75">
      <c r="A85" s="1"/>
      <c r="B85" s="11" t="s">
        <v>22</v>
      </c>
      <c r="C85" s="6" t="s">
        <v>110</v>
      </c>
      <c r="D85" s="8"/>
      <c r="E85" s="75">
        <v>14312</v>
      </c>
      <c r="F85" s="1"/>
      <c r="G85" s="1"/>
    </row>
    <row r="86" spans="1:8" ht="12.75">
      <c r="A86" s="1"/>
      <c r="B86" s="11" t="s">
        <v>23</v>
      </c>
      <c r="C86" s="11" t="s">
        <v>24</v>
      </c>
      <c r="D86" s="13"/>
      <c r="E86" s="75">
        <f>67+40+44.97+30661.73+3294.75+4114.53+414.84</f>
        <v>38637.81999999999</v>
      </c>
      <c r="F86" s="1"/>
      <c r="G86" s="1"/>
      <c r="H86" s="61"/>
    </row>
    <row r="87" spans="1:8" ht="12.75">
      <c r="A87" s="1"/>
      <c r="B87" s="11" t="s">
        <v>25</v>
      </c>
      <c r="C87" s="11" t="s">
        <v>42</v>
      </c>
      <c r="D87" s="13"/>
      <c r="E87" s="75">
        <v>414.84</v>
      </c>
      <c r="F87" s="1"/>
      <c r="G87" s="1"/>
      <c r="H87" s="61"/>
    </row>
    <row r="88" spans="1:7" ht="12.75">
      <c r="A88" s="1"/>
      <c r="B88" s="11" t="s">
        <v>27</v>
      </c>
      <c r="C88" s="11" t="s">
        <v>26</v>
      </c>
      <c r="D88" s="13"/>
      <c r="E88" s="75">
        <f>11146.24+43725.23+1439.72+98.03+4500+11397.64+1949.02+1419.66+777.64+4938.09+607.63+12241.28+5672.5+24650.2+962+960+5140.19-389.84</f>
        <v>131235.23</v>
      </c>
      <c r="F88" s="1"/>
      <c r="G88" s="1"/>
    </row>
    <row r="89" spans="1:7" ht="12.75">
      <c r="A89" s="1"/>
      <c r="B89" s="35" t="s">
        <v>69</v>
      </c>
      <c r="C89" s="11" t="s">
        <v>72</v>
      </c>
      <c r="D89" s="13"/>
      <c r="E89" s="75">
        <v>10271.44</v>
      </c>
      <c r="F89" s="1"/>
      <c r="G89" s="1"/>
    </row>
    <row r="90" spans="1:7" ht="12.75">
      <c r="A90" s="2"/>
      <c r="B90" s="2"/>
      <c r="C90" s="22"/>
      <c r="D90" s="24" t="s">
        <v>17</v>
      </c>
      <c r="E90" s="49">
        <f>SUM(E85:E89)</f>
        <v>194871.33000000002</v>
      </c>
      <c r="F90" s="37"/>
      <c r="G90" s="37"/>
    </row>
    <row r="91" spans="1:7" ht="12.75">
      <c r="A91" s="2"/>
      <c r="B91" s="2"/>
      <c r="C91" s="27"/>
      <c r="D91" s="27"/>
      <c r="E91" s="63"/>
      <c r="F91" s="37"/>
      <c r="G91" s="37"/>
    </row>
    <row r="92" spans="1:7" ht="12.75">
      <c r="A92" s="1"/>
      <c r="B92" s="1"/>
      <c r="C92" s="1"/>
      <c r="D92" s="1"/>
      <c r="E92" s="30"/>
      <c r="F92" s="1"/>
      <c r="G92" s="38"/>
    </row>
    <row r="93" spans="1:7" ht="12.75">
      <c r="A93" s="2" t="s">
        <v>28</v>
      </c>
      <c r="B93" s="2"/>
      <c r="C93" s="2"/>
      <c r="D93" s="2"/>
      <c r="E93" s="41"/>
      <c r="F93" s="2"/>
      <c r="G93" s="2"/>
    </row>
    <row r="94" spans="1:7" ht="12.75">
      <c r="A94" s="1"/>
      <c r="B94" s="31" t="s">
        <v>29</v>
      </c>
      <c r="C94" s="11" t="s">
        <v>30</v>
      </c>
      <c r="D94" s="13"/>
      <c r="E94" s="75">
        <v>923.6</v>
      </c>
      <c r="F94" s="1"/>
      <c r="G94" s="1"/>
    </row>
    <row r="95" spans="1:7" ht="12.75">
      <c r="A95" s="2"/>
      <c r="B95" s="2"/>
      <c r="C95" s="39"/>
      <c r="D95" s="40" t="s">
        <v>17</v>
      </c>
      <c r="E95" s="81">
        <f>E94</f>
        <v>923.6</v>
      </c>
      <c r="F95" s="2"/>
      <c r="G95" s="2"/>
    </row>
    <row r="96" spans="1:7" ht="12.75">
      <c r="A96" s="2"/>
      <c r="B96" s="2"/>
      <c r="C96" s="27"/>
      <c r="D96" s="27"/>
      <c r="E96" s="131"/>
      <c r="F96" s="2"/>
      <c r="G96" s="2"/>
    </row>
    <row r="97" spans="1:7" ht="12.75">
      <c r="A97" s="1"/>
      <c r="B97" s="1"/>
      <c r="C97" s="1"/>
      <c r="D97" s="1"/>
      <c r="E97" s="30"/>
      <c r="F97" s="1"/>
      <c r="G97" s="1"/>
    </row>
    <row r="98" spans="1:7" ht="12.75">
      <c r="A98" s="2" t="s">
        <v>31</v>
      </c>
      <c r="B98" s="2"/>
      <c r="C98" s="2"/>
      <c r="D98" s="2"/>
      <c r="E98" s="41"/>
      <c r="F98" s="2"/>
      <c r="G98" s="2"/>
    </row>
    <row r="99" spans="1:7" ht="12.75">
      <c r="A99" s="1"/>
      <c r="B99" s="31" t="s">
        <v>32</v>
      </c>
      <c r="C99" s="11" t="s">
        <v>62</v>
      </c>
      <c r="D99" s="13"/>
      <c r="E99" s="75">
        <v>4383.37</v>
      </c>
      <c r="F99" s="1"/>
      <c r="G99" s="1"/>
    </row>
    <row r="100" spans="1:7" ht="12.75">
      <c r="A100" s="1"/>
      <c r="B100" s="31" t="s">
        <v>124</v>
      </c>
      <c r="C100" s="11" t="s">
        <v>50</v>
      </c>
      <c r="D100" s="13"/>
      <c r="E100" s="75">
        <v>212.89</v>
      </c>
      <c r="F100" s="1"/>
      <c r="G100" s="1"/>
    </row>
    <row r="101" spans="1:7" ht="12.75">
      <c r="A101" s="2"/>
      <c r="B101" s="2"/>
      <c r="C101" s="39"/>
      <c r="D101" s="40" t="s">
        <v>17</v>
      </c>
      <c r="E101" s="82">
        <f>SUM(E99:E100)</f>
        <v>4596.26</v>
      </c>
      <c r="F101" s="37"/>
      <c r="G101" s="2"/>
    </row>
    <row r="102" spans="1:7" ht="12.75">
      <c r="A102" s="1"/>
      <c r="B102" s="1"/>
      <c r="C102" s="1"/>
      <c r="D102" s="1"/>
      <c r="E102" s="30"/>
      <c r="F102" s="1"/>
      <c r="G102" s="1"/>
    </row>
    <row r="103" spans="1:7" ht="12.75">
      <c r="A103" s="1"/>
      <c r="B103" s="1"/>
      <c r="C103" s="15"/>
      <c r="D103" s="27"/>
      <c r="E103" s="84"/>
      <c r="F103" s="1"/>
      <c r="G103" s="1"/>
    </row>
    <row r="104" spans="1:7" s="92" customFormat="1" ht="12.75">
      <c r="A104" s="4" t="s">
        <v>151</v>
      </c>
      <c r="B104" s="88"/>
      <c r="C104" s="89"/>
      <c r="D104" s="90"/>
      <c r="E104" s="91"/>
      <c r="F104" s="88"/>
      <c r="G104" s="88"/>
    </row>
    <row r="105" spans="1:7" ht="12.75">
      <c r="A105" s="1"/>
      <c r="B105" s="31" t="s">
        <v>33</v>
      </c>
      <c r="C105" s="11" t="s">
        <v>34</v>
      </c>
      <c r="D105" s="40"/>
      <c r="E105" s="85">
        <v>2000</v>
      </c>
      <c r="F105" s="1"/>
      <c r="G105" s="1"/>
    </row>
    <row r="106" spans="1:7" ht="12.75">
      <c r="A106" s="1"/>
      <c r="B106" s="59"/>
      <c r="C106" s="58"/>
      <c r="D106" s="40" t="s">
        <v>17</v>
      </c>
      <c r="E106" s="83">
        <f>SUM(E105:E105)</f>
        <v>2000</v>
      </c>
      <c r="F106" s="30"/>
      <c r="G106" s="1"/>
    </row>
    <row r="107" spans="1:7" ht="12.75">
      <c r="A107" s="1"/>
      <c r="B107" s="1"/>
      <c r="C107" s="15"/>
      <c r="D107" s="27"/>
      <c r="E107" s="84"/>
      <c r="F107" s="30"/>
      <c r="G107" s="1"/>
    </row>
    <row r="108" spans="1:7" ht="12.75">
      <c r="A108" s="1"/>
      <c r="B108" s="1"/>
      <c r="C108" s="1"/>
      <c r="D108" s="1"/>
      <c r="E108" s="30"/>
      <c r="F108" s="1"/>
      <c r="G108" s="38"/>
    </row>
    <row r="109" spans="1:7" ht="12.75">
      <c r="A109" s="2" t="s">
        <v>35</v>
      </c>
      <c r="B109" s="2" t="s">
        <v>36</v>
      </c>
      <c r="C109" s="2"/>
      <c r="D109" s="2"/>
      <c r="E109" s="41"/>
      <c r="F109" s="2"/>
      <c r="G109" s="2"/>
    </row>
    <row r="110" spans="1:7" ht="12.75">
      <c r="A110" s="1"/>
      <c r="B110" s="1"/>
      <c r="C110" s="11" t="s">
        <v>37</v>
      </c>
      <c r="D110" s="13"/>
      <c r="E110" s="75">
        <f>E85</f>
        <v>14312</v>
      </c>
      <c r="F110" s="1"/>
      <c r="G110" s="38"/>
    </row>
    <row r="111" spans="1:7" ht="12.75">
      <c r="A111" s="2"/>
      <c r="B111" s="2"/>
      <c r="C111" s="39"/>
      <c r="D111" s="40" t="s">
        <v>17</v>
      </c>
      <c r="E111" s="82">
        <f>SUM(E110:E110)</f>
        <v>14312</v>
      </c>
      <c r="F111" s="2"/>
      <c r="G111" s="37"/>
    </row>
    <row r="112" spans="1:7" ht="12.75">
      <c r="A112" s="2"/>
      <c r="B112" s="2"/>
      <c r="C112" s="27"/>
      <c r="D112" s="27"/>
      <c r="E112" s="86"/>
      <c r="F112" s="2"/>
      <c r="G112" s="37"/>
    </row>
    <row r="113" spans="1:7" ht="12.75">
      <c r="A113" s="1"/>
      <c r="B113" s="1"/>
      <c r="C113" s="1"/>
      <c r="D113" s="1"/>
      <c r="E113" s="30"/>
      <c r="F113" s="1"/>
      <c r="G113" s="38"/>
    </row>
    <row r="114" spans="1:7" ht="12.75">
      <c r="A114" s="2" t="s">
        <v>38</v>
      </c>
      <c r="B114" s="2" t="s">
        <v>39</v>
      </c>
      <c r="C114" s="2"/>
      <c r="D114" s="2"/>
      <c r="E114" s="41"/>
      <c r="F114" s="2"/>
      <c r="G114" s="2"/>
    </row>
    <row r="115" spans="1:7" ht="12.75">
      <c r="A115" s="1"/>
      <c r="B115" s="1"/>
      <c r="C115" s="11" t="s">
        <v>40</v>
      </c>
      <c r="D115" s="13"/>
      <c r="E115" s="75">
        <f>67+40</f>
        <v>107</v>
      </c>
      <c r="F115" s="1"/>
      <c r="G115" s="1"/>
    </row>
    <row r="116" spans="1:7" ht="12.75">
      <c r="A116" s="1"/>
      <c r="B116" s="1"/>
      <c r="C116" s="11" t="s">
        <v>125</v>
      </c>
      <c r="D116" s="13"/>
      <c r="E116" s="75">
        <f>44.97+414.84</f>
        <v>459.80999999999995</v>
      </c>
      <c r="F116" s="1"/>
      <c r="G116" s="1"/>
    </row>
    <row r="117" spans="1:7" ht="12.75">
      <c r="A117" s="1"/>
      <c r="B117" s="1"/>
      <c r="C117" s="11" t="s">
        <v>41</v>
      </c>
      <c r="D117" s="13"/>
      <c r="E117" s="75">
        <f>30661.73+3294.75+4114.53</f>
        <v>38071.009999999995</v>
      </c>
      <c r="F117" s="1"/>
      <c r="G117" s="1"/>
    </row>
    <row r="118" spans="1:7" ht="12.75">
      <c r="A118" s="1"/>
      <c r="B118" s="1"/>
      <c r="C118" s="11"/>
      <c r="D118" s="13"/>
      <c r="E118" s="75"/>
      <c r="F118" s="1"/>
      <c r="G118" s="1"/>
    </row>
    <row r="119" spans="1:7" ht="12.75">
      <c r="A119" s="2"/>
      <c r="B119" s="2"/>
      <c r="C119" s="39"/>
      <c r="D119" s="40" t="s">
        <v>17</v>
      </c>
      <c r="E119" s="82">
        <f>SUM(E115:E118)</f>
        <v>38637.81999999999</v>
      </c>
      <c r="F119" s="2"/>
      <c r="G119" s="2"/>
    </row>
    <row r="120" spans="1:7" ht="12.75">
      <c r="A120" s="2"/>
      <c r="B120" s="2"/>
      <c r="C120" s="27"/>
      <c r="D120" s="27"/>
      <c r="E120" s="86"/>
      <c r="F120" s="2"/>
      <c r="G120" s="2"/>
    </row>
    <row r="121" spans="1:7" ht="12.75">
      <c r="A121" s="2" t="s">
        <v>48</v>
      </c>
      <c r="B121" s="2" t="s">
        <v>43</v>
      </c>
      <c r="C121" s="2"/>
      <c r="D121" s="2"/>
      <c r="E121" s="41"/>
      <c r="F121" s="2"/>
      <c r="G121" s="2"/>
    </row>
    <row r="122" spans="1:7" ht="12.75">
      <c r="A122" s="1"/>
      <c r="B122" s="1"/>
      <c r="C122" s="31" t="s">
        <v>44</v>
      </c>
      <c r="D122" s="31"/>
      <c r="E122" s="75">
        <v>11146.24</v>
      </c>
      <c r="F122" s="1"/>
      <c r="G122" s="38"/>
    </row>
    <row r="123" spans="1:7" ht="12.75">
      <c r="A123" s="1"/>
      <c r="B123" s="1"/>
      <c r="C123" s="20" t="s">
        <v>130</v>
      </c>
      <c r="D123" s="20"/>
      <c r="E123" s="75">
        <f>43725.23+1439.72+98.03-389.84</f>
        <v>44873.14000000001</v>
      </c>
      <c r="F123" s="1"/>
      <c r="G123" s="1"/>
    </row>
    <row r="124" spans="1:7" ht="12.75">
      <c r="A124" s="1"/>
      <c r="B124" s="1"/>
      <c r="C124" s="11" t="s">
        <v>152</v>
      </c>
      <c r="D124" s="13"/>
      <c r="E124" s="75">
        <v>4500</v>
      </c>
      <c r="F124" s="1"/>
      <c r="G124" s="1"/>
    </row>
    <row r="125" spans="1:7" ht="12.75">
      <c r="A125" s="1"/>
      <c r="B125" s="1"/>
      <c r="C125" s="57" t="s">
        <v>45</v>
      </c>
      <c r="D125" s="57"/>
      <c r="E125" s="75">
        <f>11397.64+1949.02+1419.66+777.64</f>
        <v>15543.96</v>
      </c>
      <c r="F125" s="1"/>
      <c r="G125" s="1"/>
    </row>
    <row r="126" spans="1:7" ht="12.75">
      <c r="A126" s="1"/>
      <c r="B126" s="1"/>
      <c r="C126" s="31" t="s">
        <v>46</v>
      </c>
      <c r="D126" s="31"/>
      <c r="E126" s="75">
        <f>4938.09+607.63+12241.28</f>
        <v>17787</v>
      </c>
      <c r="F126" s="1"/>
      <c r="G126" s="1"/>
    </row>
    <row r="127" spans="1:7" ht="12.75">
      <c r="A127" s="1"/>
      <c r="B127" s="1"/>
      <c r="C127" s="31" t="s">
        <v>164</v>
      </c>
      <c r="D127" s="31"/>
      <c r="E127" s="75">
        <f>5672.5</f>
        <v>5672.5</v>
      </c>
      <c r="F127" s="1"/>
      <c r="G127" s="1"/>
    </row>
    <row r="128" spans="1:7" ht="12.75">
      <c r="A128" s="1"/>
      <c r="B128" s="1"/>
      <c r="C128" s="11" t="s">
        <v>140</v>
      </c>
      <c r="D128" s="13"/>
      <c r="E128" s="87">
        <v>24650.2</v>
      </c>
      <c r="F128" s="1"/>
      <c r="G128" s="1"/>
    </row>
    <row r="129" spans="1:7" ht="12.75">
      <c r="A129" s="1"/>
      <c r="B129" s="1"/>
      <c r="C129" s="11" t="s">
        <v>119</v>
      </c>
      <c r="D129" s="13"/>
      <c r="E129" s="87">
        <v>5140.19</v>
      </c>
      <c r="F129" s="1"/>
      <c r="G129" s="1"/>
    </row>
    <row r="130" spans="1:7" ht="12.75">
      <c r="A130" s="1"/>
      <c r="B130" s="1"/>
      <c r="C130" s="31" t="s">
        <v>47</v>
      </c>
      <c r="D130" s="31"/>
      <c r="E130" s="75">
        <v>960</v>
      </c>
      <c r="F130" s="1"/>
      <c r="G130" s="1"/>
    </row>
    <row r="131" spans="1:7" ht="12.75">
      <c r="A131" s="1"/>
      <c r="B131" s="1"/>
      <c r="C131" s="14" t="s">
        <v>157</v>
      </c>
      <c r="D131" s="16"/>
      <c r="E131" s="75">
        <v>962</v>
      </c>
      <c r="F131" s="1"/>
      <c r="G131" s="1"/>
    </row>
    <row r="132" spans="1:7" ht="12.75">
      <c r="A132" s="2"/>
      <c r="B132" s="2"/>
      <c r="C132" s="39"/>
      <c r="D132" s="40" t="s">
        <v>17</v>
      </c>
      <c r="E132" s="82">
        <f>SUM(E122:E131)</f>
        <v>131235.22999999998</v>
      </c>
      <c r="F132" s="41"/>
      <c r="G132" s="41"/>
    </row>
    <row r="133" spans="1:7" ht="12.75">
      <c r="A133" s="2"/>
      <c r="B133" s="2"/>
      <c r="C133" s="27"/>
      <c r="D133" s="27"/>
      <c r="E133" s="86"/>
      <c r="F133" s="41"/>
      <c r="G133" s="41"/>
    </row>
    <row r="134" spans="1:7" ht="12.75">
      <c r="A134" s="2" t="s">
        <v>75</v>
      </c>
      <c r="B134" s="2" t="s">
        <v>131</v>
      </c>
      <c r="C134" s="2"/>
      <c r="D134" s="2"/>
      <c r="E134" s="41"/>
      <c r="F134" s="2"/>
      <c r="G134" s="2"/>
    </row>
    <row r="135" spans="1:7" ht="12.75">
      <c r="A135" s="1"/>
      <c r="B135" s="1"/>
      <c r="C135" s="31" t="s">
        <v>49</v>
      </c>
      <c r="D135" s="31"/>
      <c r="E135" s="75">
        <v>10271.44</v>
      </c>
      <c r="F135" s="1"/>
      <c r="G135" s="1"/>
    </row>
    <row r="136" spans="1:7" ht="12.75">
      <c r="A136" s="2"/>
      <c r="B136" s="2"/>
      <c r="C136" s="22"/>
      <c r="D136" s="24" t="s">
        <v>17</v>
      </c>
      <c r="E136" s="82">
        <f>SUM(E135:E135)</f>
        <v>10271.44</v>
      </c>
      <c r="F136" s="37"/>
      <c r="G136" s="2"/>
    </row>
    <row r="137" spans="1:7" ht="12.75">
      <c r="A137" s="2"/>
      <c r="B137" s="2"/>
      <c r="C137" s="27"/>
      <c r="D137" s="27"/>
      <c r="E137" s="86"/>
      <c r="F137" s="37"/>
      <c r="G137" s="2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2"/>
      <c r="B143" s="2" t="s">
        <v>165</v>
      </c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 t="s">
        <v>166</v>
      </c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4">
        <v>2020</v>
      </c>
      <c r="F147" s="4">
        <v>2021</v>
      </c>
      <c r="G147" s="4" t="s">
        <v>167</v>
      </c>
    </row>
    <row r="148" spans="1:7" ht="12.75">
      <c r="A148" s="1"/>
      <c r="B148" s="1"/>
      <c r="C148" s="1"/>
      <c r="D148" s="1"/>
      <c r="E148" s="4"/>
      <c r="F148" s="4"/>
      <c r="G148" s="4" t="s">
        <v>10</v>
      </c>
    </row>
    <row r="149" spans="1:7" ht="12.75">
      <c r="A149" s="1"/>
      <c r="B149" s="1"/>
      <c r="C149" s="1"/>
      <c r="D149" s="1"/>
      <c r="E149" s="48" t="s">
        <v>11</v>
      </c>
      <c r="F149" s="48" t="s">
        <v>12</v>
      </c>
      <c r="G149" s="48" t="s">
        <v>168</v>
      </c>
    </row>
    <row r="150" spans="1:8" ht="12.75">
      <c r="A150" s="5" t="s">
        <v>11</v>
      </c>
      <c r="B150" s="6" t="s">
        <v>153</v>
      </c>
      <c r="C150" s="7"/>
      <c r="D150" s="8"/>
      <c r="E150" s="75">
        <f>11755+13137.5</f>
        <v>24892.5</v>
      </c>
      <c r="F150" s="75">
        <f>E48</f>
        <v>9057.07</v>
      </c>
      <c r="G150" s="46">
        <f>F150/E150*100</f>
        <v>36.384734357738274</v>
      </c>
      <c r="H150" s="67"/>
    </row>
    <row r="151" spans="1:8" ht="12.75">
      <c r="A151" s="5" t="s">
        <v>12</v>
      </c>
      <c r="B151" s="11" t="s">
        <v>111</v>
      </c>
      <c r="C151" s="12"/>
      <c r="D151" s="13"/>
      <c r="E151" s="75">
        <v>167028.2</v>
      </c>
      <c r="F151" s="75">
        <f>E49</f>
        <v>170086.3</v>
      </c>
      <c r="G151" s="46">
        <f>F151/E151*100</f>
        <v>101.83088843680288</v>
      </c>
      <c r="H151" s="67"/>
    </row>
    <row r="152" spans="1:8" ht="12.75">
      <c r="A152" s="5" t="s">
        <v>13</v>
      </c>
      <c r="B152" s="14" t="s">
        <v>67</v>
      </c>
      <c r="C152" s="15"/>
      <c r="D152" s="16"/>
      <c r="E152" s="75">
        <v>420</v>
      </c>
      <c r="F152" s="75">
        <f>E50</f>
        <v>492</v>
      </c>
      <c r="G152" s="46">
        <f>F152/E152*100</f>
        <v>117.14285714285715</v>
      </c>
      <c r="H152" s="67"/>
    </row>
    <row r="153" spans="1:8" ht="12.75">
      <c r="A153" s="5" t="s">
        <v>14</v>
      </c>
      <c r="B153" s="11" t="s">
        <v>15</v>
      </c>
      <c r="C153" s="12"/>
      <c r="D153" s="13"/>
      <c r="E153" s="75">
        <f>2.05+0.18</f>
        <v>2.23</v>
      </c>
      <c r="F153" s="75">
        <f>E51</f>
        <v>1.61</v>
      </c>
      <c r="G153" s="46">
        <f>F153/E153*100</f>
        <v>72.19730941704037</v>
      </c>
      <c r="H153" s="67"/>
    </row>
    <row r="154" spans="1:7" ht="12.75">
      <c r="A154" s="17" t="s">
        <v>16</v>
      </c>
      <c r="B154" s="6" t="s">
        <v>154</v>
      </c>
      <c r="C154" s="7"/>
      <c r="D154" s="8"/>
      <c r="E154" s="76">
        <v>20250</v>
      </c>
      <c r="F154" s="9"/>
      <c r="G154" s="46"/>
    </row>
    <row r="155" spans="1:7" ht="12.75">
      <c r="A155" s="17" t="s">
        <v>51</v>
      </c>
      <c r="B155" s="6" t="s">
        <v>68</v>
      </c>
      <c r="C155" s="7"/>
      <c r="D155" s="8"/>
      <c r="E155" s="76">
        <f>1090.17+4500</f>
        <v>5590.17</v>
      </c>
      <c r="F155" s="9"/>
      <c r="G155" s="46"/>
    </row>
    <row r="156" spans="1:7" ht="12.75">
      <c r="A156" s="17" t="s">
        <v>146</v>
      </c>
      <c r="B156" s="6" t="s">
        <v>76</v>
      </c>
      <c r="C156" s="7"/>
      <c r="D156" s="8"/>
      <c r="E156" s="76">
        <v>0.58</v>
      </c>
      <c r="F156" s="75">
        <f>E54</f>
        <v>26764.36</v>
      </c>
      <c r="G156" s="46">
        <f>F156/E156*100</f>
        <v>4614544.827586208</v>
      </c>
    </row>
    <row r="157" spans="1:7" ht="12.75">
      <c r="A157" s="17"/>
      <c r="B157" s="6"/>
      <c r="C157" s="7"/>
      <c r="D157" s="8"/>
      <c r="E157" s="64"/>
      <c r="F157" s="18"/>
      <c r="G157" s="65"/>
    </row>
    <row r="158" spans="1:8" ht="12.75">
      <c r="A158" s="21" t="s">
        <v>51</v>
      </c>
      <c r="B158" s="22" t="s">
        <v>17</v>
      </c>
      <c r="C158" s="23"/>
      <c r="D158" s="24"/>
      <c r="E158" s="122">
        <f>SUM(E150:E157)</f>
        <v>218183.68000000002</v>
      </c>
      <c r="F158" s="77">
        <f>F156++F155++F154++F153+F152+F151+F150</f>
        <v>206401.34</v>
      </c>
      <c r="G158" s="66">
        <f>F158/E158*100</f>
        <v>94.59980691498097</v>
      </c>
      <c r="H158" s="67"/>
    </row>
    <row r="159" spans="1:8" ht="12.75">
      <c r="A159" s="26"/>
      <c r="B159" s="27"/>
      <c r="C159" s="27"/>
      <c r="D159" s="27"/>
      <c r="E159" s="42"/>
      <c r="F159" s="42"/>
      <c r="G159" s="29"/>
      <c r="H159" s="67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47"/>
      <c r="B161" s="1" t="s">
        <v>171</v>
      </c>
      <c r="C161" s="1"/>
      <c r="D161" s="1"/>
      <c r="E161" s="1"/>
      <c r="F161" s="1"/>
      <c r="G161" s="1"/>
    </row>
    <row r="162" spans="1:7" ht="12.75">
      <c r="A162" s="47"/>
      <c r="B162" s="1" t="s">
        <v>172</v>
      </c>
      <c r="C162" s="1"/>
      <c r="D162" s="1"/>
      <c r="E162" s="1"/>
      <c r="F162" s="1"/>
      <c r="G162" s="1"/>
    </row>
    <row r="163" spans="1:7" ht="12.75">
      <c r="A163" s="1"/>
      <c r="B163" s="1" t="s">
        <v>173</v>
      </c>
      <c r="C163" s="1"/>
      <c r="D163" s="1"/>
      <c r="E163" s="1"/>
      <c r="F163" s="1"/>
      <c r="G163" s="1"/>
    </row>
    <row r="164" spans="1:7" ht="12.75">
      <c r="A164" s="1"/>
      <c r="B164" s="1" t="s">
        <v>174</v>
      </c>
      <c r="C164" s="1"/>
      <c r="D164" s="1"/>
      <c r="E164" s="1"/>
      <c r="F164" s="1"/>
      <c r="G164" s="1"/>
    </row>
    <row r="165" spans="1:7" ht="12.75">
      <c r="A165" s="1"/>
      <c r="B165" s="1" t="s">
        <v>175</v>
      </c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2"/>
      <c r="B169" s="2" t="s">
        <v>176</v>
      </c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 t="s">
        <v>177</v>
      </c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1"/>
      <c r="E172" s="2"/>
      <c r="F172" s="2"/>
      <c r="G172" s="1"/>
    </row>
    <row r="173" spans="1:7" ht="12.75">
      <c r="A173" s="1"/>
      <c r="B173" s="1"/>
      <c r="C173" s="1"/>
      <c r="D173" s="1"/>
      <c r="E173" s="4">
        <v>2020</v>
      </c>
      <c r="F173" s="4">
        <v>2021</v>
      </c>
      <c r="G173" s="4" t="s">
        <v>167</v>
      </c>
    </row>
    <row r="174" spans="1:7" ht="12.75">
      <c r="A174" s="1"/>
      <c r="B174" s="1"/>
      <c r="C174" s="1"/>
      <c r="D174" s="1"/>
      <c r="E174" s="4"/>
      <c r="F174" s="4"/>
      <c r="G174" s="4" t="s">
        <v>10</v>
      </c>
    </row>
    <row r="175" spans="1:7" ht="12.75">
      <c r="A175" s="31"/>
      <c r="B175" s="11"/>
      <c r="C175" s="12"/>
      <c r="D175" s="13"/>
      <c r="E175" s="48" t="s">
        <v>11</v>
      </c>
      <c r="F175" s="54" t="s">
        <v>12</v>
      </c>
      <c r="G175" s="36" t="s">
        <v>141</v>
      </c>
    </row>
    <row r="176" spans="1:8" ht="12.75">
      <c r="A176" s="31" t="s">
        <v>11</v>
      </c>
      <c r="B176" s="11" t="s">
        <v>18</v>
      </c>
      <c r="C176" s="12"/>
      <c r="D176" s="13"/>
      <c r="E176" s="75">
        <f>225658.94-1800-3593.68-2286.96</f>
        <v>217978.30000000002</v>
      </c>
      <c r="F176" s="75">
        <f>E73</f>
        <v>194871.33</v>
      </c>
      <c r="G176" s="49">
        <f>F176/E176*100</f>
        <v>89.39941728144497</v>
      </c>
      <c r="H176" s="61"/>
    </row>
    <row r="177" spans="1:9" ht="12.75">
      <c r="A177" s="31" t="s">
        <v>12</v>
      </c>
      <c r="B177" s="1" t="s">
        <v>19</v>
      </c>
      <c r="C177" s="1"/>
      <c r="D177" s="1"/>
      <c r="E177" s="79">
        <v>2286.96</v>
      </c>
      <c r="F177" s="79">
        <f>E74</f>
        <v>923.6</v>
      </c>
      <c r="G177" s="49">
        <f>F177/E177*100</f>
        <v>40.38548990800014</v>
      </c>
      <c r="H177" s="61"/>
      <c r="I177" s="61"/>
    </row>
    <row r="178" spans="1:9" ht="12.75">
      <c r="A178" s="31" t="s">
        <v>13</v>
      </c>
      <c r="B178" s="11" t="s">
        <v>20</v>
      </c>
      <c r="C178" s="12"/>
      <c r="D178" s="13"/>
      <c r="E178" s="79">
        <f>3149+413.95+30.73</f>
        <v>3593.68</v>
      </c>
      <c r="F178" s="79">
        <f>E75</f>
        <v>4596.26</v>
      </c>
      <c r="G178" s="49">
        <f>F178/E178*100</f>
        <v>127.89842167360479</v>
      </c>
      <c r="H178" s="61"/>
      <c r="I178" s="61"/>
    </row>
    <row r="179" spans="1:7" ht="12.75">
      <c r="A179" s="31" t="s">
        <v>14</v>
      </c>
      <c r="B179" s="11" t="s">
        <v>123</v>
      </c>
      <c r="C179" s="12"/>
      <c r="D179" s="13"/>
      <c r="E179" s="80"/>
      <c r="F179" s="93"/>
      <c r="G179" s="49"/>
    </row>
    <row r="180" spans="1:7" ht="12.75">
      <c r="A180" s="20" t="s">
        <v>155</v>
      </c>
      <c r="B180" s="6" t="s">
        <v>34</v>
      </c>
      <c r="C180" s="7"/>
      <c r="D180" s="8"/>
      <c r="E180" s="79">
        <v>1800</v>
      </c>
      <c r="F180" s="32">
        <v>2000</v>
      </c>
      <c r="G180" s="49">
        <f>F180/E180*100</f>
        <v>111.11111111111111</v>
      </c>
    </row>
    <row r="181" spans="1:7" ht="12.75">
      <c r="A181" s="20"/>
      <c r="B181" s="6"/>
      <c r="C181" s="7"/>
      <c r="D181" s="7"/>
      <c r="E181" s="93"/>
      <c r="F181" s="76"/>
      <c r="G181" s="118"/>
    </row>
    <row r="182" spans="1:8" ht="12.75">
      <c r="A182" s="33">
        <v>5</v>
      </c>
      <c r="B182" s="22" t="s">
        <v>17</v>
      </c>
      <c r="C182" s="23"/>
      <c r="D182" s="23"/>
      <c r="E182" s="77">
        <f>SUM(E176:E181)</f>
        <v>225658.94</v>
      </c>
      <c r="F182" s="77">
        <f>SUM(F176:F181)</f>
        <v>202391.19</v>
      </c>
      <c r="G182" s="119">
        <f>F182/E182*100</f>
        <v>89.68897487509247</v>
      </c>
      <c r="H182" s="61"/>
    </row>
    <row r="183" spans="1:8" ht="12.75">
      <c r="A183" s="27"/>
      <c r="B183" s="27"/>
      <c r="C183" s="27"/>
      <c r="D183" s="27"/>
      <c r="E183" s="42"/>
      <c r="F183" s="42"/>
      <c r="G183" s="63"/>
      <c r="H183" s="6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 t="s">
        <v>178</v>
      </c>
      <c r="C185" s="1"/>
      <c r="D185" s="1"/>
      <c r="E185" s="1"/>
      <c r="F185" s="1"/>
      <c r="G185" s="1"/>
    </row>
    <row r="186" spans="1:7" ht="12.75">
      <c r="A186" s="1"/>
      <c r="B186" s="1" t="s">
        <v>179</v>
      </c>
      <c r="C186" s="1"/>
      <c r="D186" s="1"/>
      <c r="E186" s="1"/>
      <c r="F186" s="1"/>
      <c r="G186" s="1"/>
    </row>
    <row r="187" spans="1:7" ht="12.75">
      <c r="A187" s="1"/>
      <c r="B187" s="1" t="s">
        <v>180</v>
      </c>
      <c r="C187" s="1"/>
      <c r="D187" s="1"/>
      <c r="E187" s="1"/>
      <c r="F187" s="1"/>
      <c r="G187" s="1"/>
    </row>
    <row r="188" spans="1:7" ht="12.75">
      <c r="A188" s="1"/>
      <c r="B188" s="1" t="s">
        <v>181</v>
      </c>
      <c r="C188" s="1"/>
      <c r="D188" s="1"/>
      <c r="E188" s="1"/>
      <c r="F188" s="1"/>
      <c r="G188" s="1"/>
    </row>
    <row r="189" spans="1:7" ht="12.75">
      <c r="A189" s="1"/>
      <c r="B189" s="1" t="s">
        <v>182</v>
      </c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2"/>
      <c r="B192" s="2" t="s">
        <v>183</v>
      </c>
      <c r="C192" s="2"/>
      <c r="D192" s="2"/>
      <c r="E192" s="2"/>
      <c r="F192" s="2"/>
      <c r="G192" s="2"/>
    </row>
    <row r="193" spans="1:7" ht="12.75">
      <c r="A193" s="2"/>
      <c r="B193" s="2"/>
      <c r="C193" s="2"/>
      <c r="D193" s="2"/>
      <c r="E193" s="2"/>
      <c r="F193" s="2"/>
      <c r="G193" s="2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50" t="s">
        <v>52</v>
      </c>
      <c r="C196" s="7"/>
      <c r="D196" s="7"/>
      <c r="E196" s="7"/>
      <c r="F196" s="118">
        <f>F199+F202</f>
        <v>122524.81999999999</v>
      </c>
      <c r="G196" s="1"/>
    </row>
    <row r="197" spans="1:7" ht="12.75">
      <c r="A197" s="1"/>
      <c r="B197" s="94"/>
      <c r="C197" s="15"/>
      <c r="D197" s="15"/>
      <c r="E197" s="15"/>
      <c r="F197" s="123"/>
      <c r="G197" s="1"/>
    </row>
    <row r="198" spans="1:7" ht="12.75">
      <c r="A198" s="1"/>
      <c r="B198" s="22"/>
      <c r="C198" s="51"/>
      <c r="D198" s="51"/>
      <c r="E198" s="51"/>
      <c r="F198" s="119"/>
      <c r="G198" s="1"/>
    </row>
    <row r="199" spans="1:7" ht="12.75">
      <c r="A199" s="1"/>
      <c r="B199" s="44"/>
      <c r="C199" s="23" t="s">
        <v>112</v>
      </c>
      <c r="D199" s="51"/>
      <c r="E199" s="45"/>
      <c r="F199" s="119">
        <f>F200</f>
        <v>1154.4400000000023</v>
      </c>
      <c r="G199" s="1"/>
    </row>
    <row r="200" spans="1:7" ht="12.75">
      <c r="A200" s="1"/>
      <c r="B200" s="39" t="s">
        <v>22</v>
      </c>
      <c r="C200" s="52" t="s">
        <v>53</v>
      </c>
      <c r="D200" s="12"/>
      <c r="E200" s="53"/>
      <c r="F200" s="82">
        <f>F201</f>
        <v>1154.4400000000023</v>
      </c>
      <c r="G200" s="38"/>
    </row>
    <row r="201" spans="1:7" ht="12.75">
      <c r="A201" s="1"/>
      <c r="B201" s="6"/>
      <c r="C201" s="7" t="s">
        <v>156</v>
      </c>
      <c r="D201" s="7"/>
      <c r="E201" s="7"/>
      <c r="F201" s="76">
        <f>149588.84-148434.4</f>
        <v>1154.4400000000023</v>
      </c>
      <c r="G201" s="1"/>
    </row>
    <row r="202" spans="1:7" ht="12.75">
      <c r="A202" s="2"/>
      <c r="B202" s="39" t="s">
        <v>25</v>
      </c>
      <c r="C202" s="52" t="s">
        <v>54</v>
      </c>
      <c r="D202" s="52"/>
      <c r="E202" s="40"/>
      <c r="F202" s="49">
        <f>F203++F204+F205</f>
        <v>121370.37999999999</v>
      </c>
      <c r="G202" s="37"/>
    </row>
    <row r="203" spans="1:7" ht="12.75">
      <c r="A203" s="1"/>
      <c r="B203" s="6"/>
      <c r="C203" s="7"/>
      <c r="D203" s="7" t="s">
        <v>55</v>
      </c>
      <c r="E203" s="8"/>
      <c r="F203" s="124">
        <v>3244.61</v>
      </c>
      <c r="G203" s="1"/>
    </row>
    <row r="204" spans="1:7" ht="12.75">
      <c r="A204" s="1"/>
      <c r="B204" s="14"/>
      <c r="C204" s="15"/>
      <c r="D204" s="15" t="s">
        <v>56</v>
      </c>
      <c r="E204" s="16"/>
      <c r="F204" s="125">
        <v>19.48</v>
      </c>
      <c r="G204" s="1"/>
    </row>
    <row r="205" spans="1:7" ht="12.75">
      <c r="A205" s="1"/>
      <c r="B205" s="14"/>
      <c r="C205" s="15"/>
      <c r="D205" s="15" t="s">
        <v>70</v>
      </c>
      <c r="E205" s="16"/>
      <c r="F205" s="125">
        <v>118106.29</v>
      </c>
      <c r="G205" s="1"/>
    </row>
    <row r="206" spans="1:7" ht="12.75">
      <c r="A206" s="1"/>
      <c r="B206" s="44"/>
      <c r="C206" s="51"/>
      <c r="D206" s="51"/>
      <c r="E206" s="45"/>
      <c r="F206" s="126"/>
      <c r="G206" s="1"/>
    </row>
    <row r="207" spans="1:7" ht="12.75">
      <c r="A207" s="1"/>
      <c r="B207" s="15"/>
      <c r="C207" s="15"/>
      <c r="D207" s="15"/>
      <c r="E207" s="15"/>
      <c r="F207" s="127"/>
      <c r="G207" s="1"/>
    </row>
    <row r="208" spans="1:7" ht="12.75">
      <c r="A208" s="1"/>
      <c r="B208" s="1"/>
      <c r="C208" s="1"/>
      <c r="D208" s="1"/>
      <c r="E208" s="1"/>
      <c r="F208" s="30"/>
      <c r="G208" s="1"/>
    </row>
    <row r="209" spans="1:8" ht="12.75">
      <c r="A209" s="2"/>
      <c r="B209" s="50" t="s">
        <v>57</v>
      </c>
      <c r="C209" s="55"/>
      <c r="D209" s="55"/>
      <c r="E209" s="56"/>
      <c r="F209" s="118">
        <f>F212+F217</f>
        <v>122524.81999999999</v>
      </c>
      <c r="G209" s="37"/>
      <c r="H209" s="69"/>
    </row>
    <row r="210" spans="1:8" ht="12.75">
      <c r="A210" s="2"/>
      <c r="B210" s="94"/>
      <c r="C210" s="27"/>
      <c r="D210" s="27"/>
      <c r="E210" s="95"/>
      <c r="F210" s="123"/>
      <c r="G210" s="37"/>
      <c r="H210" s="69"/>
    </row>
    <row r="211" spans="1:7" ht="12.75">
      <c r="A211" s="1"/>
      <c r="B211" s="44"/>
      <c r="C211" s="51"/>
      <c r="D211" s="51"/>
      <c r="E211" s="45"/>
      <c r="F211" s="121"/>
      <c r="G211" s="1"/>
    </row>
    <row r="212" spans="1:7" ht="12.75">
      <c r="A212" s="2"/>
      <c r="B212" s="39" t="s">
        <v>29</v>
      </c>
      <c r="C212" s="52" t="s">
        <v>74</v>
      </c>
      <c r="D212" s="52"/>
      <c r="E212" s="40"/>
      <c r="F212" s="82">
        <f>F213+F215+F216</f>
        <v>33670.520000000004</v>
      </c>
      <c r="G212" s="37"/>
    </row>
    <row r="213" spans="1:7" ht="12.75">
      <c r="A213" s="1"/>
      <c r="B213" s="6"/>
      <c r="C213" s="7"/>
      <c r="D213" s="7" t="s">
        <v>63</v>
      </c>
      <c r="E213" s="8"/>
      <c r="F213" s="76">
        <v>32170.52</v>
      </c>
      <c r="G213" s="1"/>
    </row>
    <row r="214" spans="1:10" ht="12.75">
      <c r="A214" s="1"/>
      <c r="B214" s="14"/>
      <c r="C214" s="15"/>
      <c r="D214" s="15" t="s">
        <v>71</v>
      </c>
      <c r="E214" s="16"/>
      <c r="F214" s="128"/>
      <c r="G214" s="1"/>
      <c r="J214" s="68"/>
    </row>
    <row r="215" spans="1:7" ht="12.75">
      <c r="A215" s="1"/>
      <c r="B215" s="14"/>
      <c r="C215" s="15"/>
      <c r="D215" s="15" t="s">
        <v>77</v>
      </c>
      <c r="E215" s="15"/>
      <c r="F215" s="128">
        <v>1500</v>
      </c>
      <c r="G215" s="1"/>
    </row>
    <row r="216" spans="1:7" ht="12.75">
      <c r="A216" s="1"/>
      <c r="B216" s="14"/>
      <c r="C216" s="15"/>
      <c r="D216" s="15"/>
      <c r="E216" s="15"/>
      <c r="F216" s="129"/>
      <c r="G216" s="62"/>
    </row>
    <row r="217" spans="1:7" ht="12.75">
      <c r="A217" s="2"/>
      <c r="B217" s="39" t="s">
        <v>58</v>
      </c>
      <c r="C217" s="52" t="s">
        <v>59</v>
      </c>
      <c r="D217" s="52"/>
      <c r="E217" s="40"/>
      <c r="F217" s="82">
        <f>F218+F220</f>
        <v>88854.29999999999</v>
      </c>
      <c r="G217" s="37"/>
    </row>
    <row r="218" spans="1:7" ht="12.75">
      <c r="A218" s="1"/>
      <c r="B218" s="6"/>
      <c r="C218" s="7"/>
      <c r="D218" s="7" t="s">
        <v>60</v>
      </c>
      <c r="E218" s="8"/>
      <c r="F218" s="76">
        <v>84844.15</v>
      </c>
      <c r="G218" s="1"/>
    </row>
    <row r="219" spans="1:7" ht="12.75">
      <c r="A219" s="1"/>
      <c r="B219" s="14"/>
      <c r="C219" s="15"/>
      <c r="D219" s="15" t="s">
        <v>113</v>
      </c>
      <c r="E219" s="16"/>
      <c r="F219" s="128"/>
      <c r="G219" s="1"/>
    </row>
    <row r="220" spans="1:7" ht="12.75">
      <c r="A220" s="1"/>
      <c r="B220" s="44"/>
      <c r="C220" s="51"/>
      <c r="D220" s="51" t="s">
        <v>184</v>
      </c>
      <c r="E220" s="45"/>
      <c r="F220" s="130">
        <v>4010.15</v>
      </c>
      <c r="G220" s="1"/>
    </row>
    <row r="221" spans="1:7" ht="12.75">
      <c r="A221" s="1"/>
      <c r="B221" s="15"/>
      <c r="C221" s="15"/>
      <c r="D221" s="15"/>
      <c r="E221" s="15"/>
      <c r="F221" s="127"/>
      <c r="G221" s="1"/>
    </row>
    <row r="222" spans="1:7" ht="12.75">
      <c r="A222" s="1"/>
      <c r="B222" s="15" t="s">
        <v>132</v>
      </c>
      <c r="C222" s="15"/>
      <c r="D222" s="15"/>
      <c r="E222" s="15"/>
      <c r="F222" s="60"/>
      <c r="G222" s="1"/>
    </row>
    <row r="223" spans="1:7" ht="12.75">
      <c r="A223" s="1"/>
      <c r="B223" s="15"/>
      <c r="C223" s="15"/>
      <c r="D223" s="15"/>
      <c r="E223" s="15"/>
      <c r="F223" s="60"/>
      <c r="G223" s="1"/>
    </row>
    <row r="224" spans="1:7" ht="12.75">
      <c r="A224" s="1"/>
      <c r="B224" s="1" t="s">
        <v>185</v>
      </c>
      <c r="C224" s="1"/>
      <c r="D224" s="1"/>
      <c r="E224" s="1"/>
      <c r="F224" s="43"/>
      <c r="G224" s="1"/>
    </row>
    <row r="225" spans="1:7" ht="12.75">
      <c r="A225" s="1"/>
      <c r="B225" s="1" t="s">
        <v>142</v>
      </c>
      <c r="C225" s="1"/>
      <c r="D225" s="1"/>
      <c r="E225" s="1"/>
      <c r="F225" s="1"/>
      <c r="G225" s="1"/>
    </row>
    <row r="226" spans="1:7" ht="12.75">
      <c r="A226" s="1"/>
      <c r="B226" s="1" t="s">
        <v>127</v>
      </c>
      <c r="C226" s="1"/>
      <c r="D226" s="1"/>
      <c r="E226" s="1"/>
      <c r="F226" s="1"/>
      <c r="G226" s="1"/>
    </row>
    <row r="227" spans="1:7" ht="12.75">
      <c r="A227" s="1"/>
      <c r="B227" s="1" t="s">
        <v>128</v>
      </c>
      <c r="C227" s="1"/>
      <c r="D227" s="1"/>
      <c r="E227" s="1"/>
      <c r="F227" s="1"/>
      <c r="G227" s="1"/>
    </row>
    <row r="228" spans="1:7" ht="12.75">
      <c r="A228" s="1"/>
      <c r="B228" s="1" t="s">
        <v>186</v>
      </c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30"/>
      <c r="F232" s="1"/>
      <c r="G232" s="1"/>
    </row>
    <row r="233" spans="1:7" ht="12.75">
      <c r="A233" s="1"/>
      <c r="B233" s="1"/>
      <c r="C233" s="1"/>
      <c r="D233" s="1"/>
      <c r="E233" s="30"/>
      <c r="F233" s="1"/>
      <c r="G233" s="1"/>
    </row>
    <row r="234" spans="1:7" ht="12.75">
      <c r="A234" s="1"/>
      <c r="B234" s="1"/>
      <c r="C234" s="1"/>
      <c r="D234" s="1"/>
      <c r="E234" s="30"/>
      <c r="F234" s="1"/>
      <c r="G234" s="1"/>
    </row>
    <row r="235" spans="1:7" ht="12.75">
      <c r="A235" s="1"/>
      <c r="B235" s="1"/>
      <c r="C235" s="1"/>
      <c r="D235" s="1"/>
      <c r="E235" s="30"/>
      <c r="F235" s="1"/>
      <c r="G235" s="1"/>
    </row>
    <row r="236" spans="1:7" ht="12.75">
      <c r="A236" s="1"/>
      <c r="B236" s="1"/>
      <c r="C236" s="1"/>
      <c r="D236" s="1"/>
      <c r="E236" s="30"/>
      <c r="F236" s="1"/>
      <c r="G236" s="1"/>
    </row>
    <row r="237" spans="1:7" ht="12.75">
      <c r="A237" s="1"/>
      <c r="B237" s="1"/>
      <c r="C237" s="1"/>
      <c r="D237" s="1"/>
      <c r="E237" s="30"/>
      <c r="F237" s="1"/>
      <c r="G237" s="1"/>
    </row>
    <row r="238" spans="1:7" ht="12.75">
      <c r="A238" s="1"/>
      <c r="B238" s="1"/>
      <c r="C238" s="1"/>
      <c r="D238" s="1"/>
      <c r="E238" s="30"/>
      <c r="F238" s="1"/>
      <c r="G238" s="1"/>
    </row>
    <row r="239" spans="1:7" ht="12.75">
      <c r="A239" s="1"/>
      <c r="B239" s="1"/>
      <c r="C239" s="1"/>
      <c r="D239" s="1"/>
      <c r="E239" s="30"/>
      <c r="F239" s="1"/>
      <c r="G239" s="1"/>
    </row>
    <row r="240" spans="1:7" ht="12.75">
      <c r="A240" s="1"/>
      <c r="B240" s="1"/>
      <c r="C240" s="1"/>
      <c r="D240" s="1"/>
      <c r="E240" s="30"/>
      <c r="F240" s="1"/>
      <c r="G240" s="1"/>
    </row>
    <row r="241" spans="1:7" ht="12.75">
      <c r="A241" s="1"/>
      <c r="B241" s="1"/>
      <c r="C241" s="1"/>
      <c r="D241" s="1"/>
      <c r="E241" s="30"/>
      <c r="F241" s="1"/>
      <c r="G241" s="1"/>
    </row>
    <row r="242" spans="1:7" ht="12.75">
      <c r="A242" s="1"/>
      <c r="B242" s="1"/>
      <c r="C242" s="1"/>
      <c r="D242" s="1"/>
      <c r="E242" s="30"/>
      <c r="F242" s="1"/>
      <c r="G242" s="1"/>
    </row>
    <row r="243" spans="1:7" ht="12.75">
      <c r="A243" s="1"/>
      <c r="B243" s="1"/>
      <c r="C243" s="1"/>
      <c r="D243" s="1"/>
      <c r="E243" s="30"/>
      <c r="F243" s="1"/>
      <c r="G243" s="1"/>
    </row>
    <row r="244" spans="1:7" ht="12.75">
      <c r="A244" s="1"/>
      <c r="B244" s="1"/>
      <c r="C244" s="1"/>
      <c r="D244" s="1"/>
      <c r="E244" s="30"/>
      <c r="F244" s="1"/>
      <c r="G244" s="1"/>
    </row>
    <row r="245" spans="1:7" ht="12.75">
      <c r="A245" s="1"/>
      <c r="B245" s="1"/>
      <c r="C245" s="1"/>
      <c r="D245" s="1"/>
      <c r="E245" s="30"/>
      <c r="F245" s="1"/>
      <c r="G245" s="1"/>
    </row>
    <row r="246" spans="1:7" ht="12.75">
      <c r="A246" s="1"/>
      <c r="B246" s="1"/>
      <c r="C246" s="1"/>
      <c r="D246" s="1"/>
      <c r="E246" s="30"/>
      <c r="F246" s="1"/>
      <c r="G246" s="1"/>
    </row>
    <row r="247" spans="1:7" ht="12.75">
      <c r="A247" s="1"/>
      <c r="B247" s="1"/>
      <c r="C247" s="1"/>
      <c r="D247" s="1"/>
      <c r="E247" s="30"/>
      <c r="F247" s="1"/>
      <c r="G247" s="1"/>
    </row>
    <row r="248" spans="1:7" ht="12.75">
      <c r="A248" s="1"/>
      <c r="B248" s="1"/>
      <c r="C248" s="1"/>
      <c r="D248" s="1"/>
      <c r="E248" s="30"/>
      <c r="F248" s="1"/>
      <c r="G248" s="1"/>
    </row>
    <row r="249" spans="1:7" ht="12.75">
      <c r="A249" s="1"/>
      <c r="B249" s="1"/>
      <c r="C249" s="1"/>
      <c r="D249" s="1"/>
      <c r="E249" s="30"/>
      <c r="F249" s="1"/>
      <c r="G249" s="1"/>
    </row>
    <row r="250" spans="1:7" ht="12.75">
      <c r="A250" s="1"/>
      <c r="B250" s="1"/>
      <c r="C250" s="1"/>
      <c r="D250" s="1"/>
      <c r="E250" s="30"/>
      <c r="F250" s="1"/>
      <c r="G250" s="1"/>
    </row>
    <row r="251" spans="1:7" ht="12.75">
      <c r="A251" s="1"/>
      <c r="B251" s="1"/>
      <c r="C251" s="1"/>
      <c r="D251" s="1"/>
      <c r="E251" s="30"/>
      <c r="F251" s="1"/>
      <c r="G251" s="1"/>
    </row>
    <row r="252" spans="1:7" ht="12.75">
      <c r="A252" s="1"/>
      <c r="B252" s="1"/>
      <c r="C252" s="1"/>
      <c r="D252" s="1"/>
      <c r="E252" s="30"/>
      <c r="F252" s="1"/>
      <c r="G252" s="1"/>
    </row>
    <row r="253" spans="1:7" ht="12.75">
      <c r="A253" s="1"/>
      <c r="B253" s="1"/>
      <c r="C253" s="1"/>
      <c r="D253" s="1"/>
      <c r="E253" s="30"/>
      <c r="F253" s="1"/>
      <c r="G253" s="1"/>
    </row>
    <row r="254" spans="1:7" ht="12.75">
      <c r="A254" s="1"/>
      <c r="B254" s="1"/>
      <c r="C254" s="1"/>
      <c r="D254" s="1"/>
      <c r="E254" s="30"/>
      <c r="F254" s="1"/>
      <c r="G254" s="1"/>
    </row>
    <row r="255" spans="1:7" ht="12.75">
      <c r="A255" s="1"/>
      <c r="B255" s="1"/>
      <c r="C255" s="1"/>
      <c r="D255" s="1"/>
      <c r="E255" s="30"/>
      <c r="F255" s="1"/>
      <c r="G255" s="1"/>
    </row>
    <row r="256" spans="1:7" ht="12.75">
      <c r="A256" s="1"/>
      <c r="B256" s="1"/>
      <c r="C256" s="1"/>
      <c r="D256" s="1"/>
      <c r="E256" s="30"/>
      <c r="F256" s="1"/>
      <c r="G256" s="1"/>
    </row>
    <row r="257" spans="1:7" ht="12.75">
      <c r="A257" s="1"/>
      <c r="B257" s="1"/>
      <c r="C257" s="1"/>
      <c r="D257" s="1"/>
      <c r="E257" s="30"/>
      <c r="F257" s="1"/>
      <c r="G257" s="1"/>
    </row>
    <row r="258" spans="1:7" ht="12.75">
      <c r="A258" s="1"/>
      <c r="B258" s="1"/>
      <c r="C258" s="1"/>
      <c r="D258" s="1"/>
      <c r="E258" s="30"/>
      <c r="F258" s="1"/>
      <c r="G258" s="1"/>
    </row>
    <row r="259" spans="1:7" ht="12.75">
      <c r="A259" s="1"/>
      <c r="B259" s="1"/>
      <c r="C259" s="1"/>
      <c r="D259" s="1"/>
      <c r="E259" s="30"/>
      <c r="F259" s="1"/>
      <c r="G259" s="1"/>
    </row>
    <row r="260" spans="1:7" ht="12.75">
      <c r="A260" s="1"/>
      <c r="B260" s="1"/>
      <c r="C260" s="1"/>
      <c r="D260" s="1"/>
      <c r="E260" s="30"/>
      <c r="F260" s="1"/>
      <c r="G260" s="1"/>
    </row>
    <row r="261" spans="1:7" ht="12.75">
      <c r="A261" s="1"/>
      <c r="B261" s="1"/>
      <c r="C261" s="1"/>
      <c r="D261" s="1"/>
      <c r="E261" s="30"/>
      <c r="F261" s="1"/>
      <c r="G261" s="1"/>
    </row>
    <row r="262" spans="1:7" ht="12.75">
      <c r="A262" s="1"/>
      <c r="B262" s="1"/>
      <c r="C262" s="1"/>
      <c r="D262" s="1"/>
      <c r="E262" s="30"/>
      <c r="F262" s="1"/>
      <c r="G262" s="1"/>
    </row>
    <row r="263" spans="1:7" ht="12.75">
      <c r="A263" s="1"/>
      <c r="B263" s="1"/>
      <c r="C263" s="1"/>
      <c r="D263" s="1"/>
      <c r="E263" s="30"/>
      <c r="F263" s="1"/>
      <c r="G263" s="1"/>
    </row>
    <row r="264" spans="1:7" ht="12.75">
      <c r="A264" s="1"/>
      <c r="B264" s="1"/>
      <c r="C264" s="1"/>
      <c r="D264" s="1"/>
      <c r="E264" s="30"/>
      <c r="F264" s="1"/>
      <c r="G264" s="1"/>
    </row>
    <row r="265" spans="1:7" ht="12.75">
      <c r="A265" s="1"/>
      <c r="B265" s="1"/>
      <c r="C265" s="1"/>
      <c r="D265" s="1"/>
      <c r="E265" s="30"/>
      <c r="F265" s="1"/>
      <c r="G265" s="1"/>
    </row>
    <row r="266" spans="1:7" ht="12.75">
      <c r="A266" s="1"/>
      <c r="B266" s="1"/>
      <c r="C266" s="1"/>
      <c r="D266" s="1"/>
      <c r="E266" s="30"/>
      <c r="F266" s="1"/>
      <c r="G266" s="1"/>
    </row>
    <row r="267" spans="1:7" ht="12.75">
      <c r="A267" s="1"/>
      <c r="B267" s="1"/>
      <c r="C267" s="1"/>
      <c r="D267" s="1"/>
      <c r="E267" s="30"/>
      <c r="F267" s="1"/>
      <c r="G267" s="1"/>
    </row>
    <row r="268" spans="1:7" ht="12.75">
      <c r="A268" s="1"/>
      <c r="B268" s="1"/>
      <c r="C268" s="1"/>
      <c r="D268" s="1"/>
      <c r="E268" s="30"/>
      <c r="F268" s="1"/>
      <c r="G268" s="1"/>
    </row>
    <row r="269" spans="1:7" ht="12.75">
      <c r="A269" s="1"/>
      <c r="B269" s="1"/>
      <c r="C269" s="1"/>
      <c r="D269" s="1"/>
      <c r="E269" s="30"/>
      <c r="F269" s="1"/>
      <c r="G269" s="1"/>
    </row>
    <row r="270" spans="1:7" ht="12.75">
      <c r="A270" s="1"/>
      <c r="B270" s="1"/>
      <c r="C270" s="1"/>
      <c r="D270" s="1"/>
      <c r="E270" s="30"/>
      <c r="F270" s="1"/>
      <c r="G270" s="1"/>
    </row>
    <row r="271" spans="1:7" ht="12.75">
      <c r="A271" s="1"/>
      <c r="B271" s="1"/>
      <c r="C271" s="1"/>
      <c r="D271" s="1"/>
      <c r="E271" s="30"/>
      <c r="F271" s="1"/>
      <c r="G271" s="1"/>
    </row>
    <row r="272" spans="1:7" ht="12.75">
      <c r="A272" s="1"/>
      <c r="B272" s="1"/>
      <c r="C272" s="1"/>
      <c r="D272" s="1"/>
      <c r="E272" s="30"/>
      <c r="F272" s="1"/>
      <c r="G272" s="1"/>
    </row>
    <row r="273" spans="1:7" ht="12.75">
      <c r="A273" s="1"/>
      <c r="B273" s="1"/>
      <c r="C273" s="1"/>
      <c r="D273" s="1"/>
      <c r="E273" s="30"/>
      <c r="F273" s="1"/>
      <c r="G273" s="1"/>
    </row>
    <row r="274" spans="1:7" ht="12.75">
      <c r="A274" s="1"/>
      <c r="B274" s="1"/>
      <c r="C274" s="1"/>
      <c r="D274" s="1"/>
      <c r="E274" s="30"/>
      <c r="F274" s="1"/>
      <c r="G274" s="1"/>
    </row>
    <row r="275" spans="1:7" ht="12.75">
      <c r="A275" s="1"/>
      <c r="B275" s="1"/>
      <c r="C275" s="1"/>
      <c r="D275" s="1"/>
      <c r="E275" s="30"/>
      <c r="F275" s="1"/>
      <c r="G275" s="1"/>
    </row>
    <row r="276" spans="1:7" ht="12.75">
      <c r="A276" s="1"/>
      <c r="B276" s="1"/>
      <c r="C276" s="1"/>
      <c r="D276" s="1"/>
      <c r="E276" s="30"/>
      <c r="F276" s="1"/>
      <c r="G276" s="1"/>
    </row>
    <row r="277" spans="1:7" ht="12.75">
      <c r="A277" s="1"/>
      <c r="B277" s="1"/>
      <c r="C277" s="1"/>
      <c r="D277" s="1"/>
      <c r="E277" s="30"/>
      <c r="F277" s="1"/>
      <c r="G277" s="1"/>
    </row>
    <row r="278" spans="1:7" ht="12.75">
      <c r="A278" s="1"/>
      <c r="B278" s="1"/>
      <c r="C278" s="1"/>
      <c r="D278" s="1"/>
      <c r="E278" s="30"/>
      <c r="F278" s="1"/>
      <c r="G278" s="1"/>
    </row>
    <row r="279" spans="1:7" ht="12.75">
      <c r="A279" s="1"/>
      <c r="B279" s="1"/>
      <c r="C279" s="1"/>
      <c r="D279" s="1"/>
      <c r="E279" s="30"/>
      <c r="F279" s="1"/>
      <c r="G279" s="1"/>
    </row>
    <row r="280" spans="1:7" ht="12.75">
      <c r="A280" s="1"/>
      <c r="B280" s="1"/>
      <c r="C280" s="1"/>
      <c r="D280" s="1"/>
      <c r="E280" s="30"/>
      <c r="F280" s="1"/>
      <c r="G280" s="1"/>
    </row>
    <row r="281" spans="1:7" ht="12.75">
      <c r="A281" s="1"/>
      <c r="B281" s="96"/>
      <c r="C281" s="96"/>
      <c r="D281" s="96"/>
      <c r="E281" s="120"/>
      <c r="F281" s="96"/>
      <c r="G281" s="1"/>
    </row>
    <row r="282" spans="1:7" ht="13.5">
      <c r="A282" s="1"/>
      <c r="B282" s="97"/>
      <c r="C282" s="98" t="s">
        <v>78</v>
      </c>
      <c r="D282" s="98"/>
      <c r="E282" s="98"/>
      <c r="F282" s="98"/>
      <c r="G282" s="1"/>
    </row>
    <row r="283" spans="1:7" ht="13.5">
      <c r="A283" s="1"/>
      <c r="B283" s="97"/>
      <c r="C283" s="98" t="s">
        <v>79</v>
      </c>
      <c r="D283" s="98" t="s">
        <v>187</v>
      </c>
      <c r="E283" s="98"/>
      <c r="F283" s="98"/>
      <c r="G283" s="1"/>
    </row>
    <row r="284" spans="1:7" ht="12.75">
      <c r="A284" s="1"/>
      <c r="B284" s="96"/>
      <c r="C284" s="96"/>
      <c r="D284" s="96"/>
      <c r="E284" s="96"/>
      <c r="F284" s="96"/>
      <c r="G284" s="1"/>
    </row>
    <row r="285" spans="1:7" ht="12.75">
      <c r="A285" s="1"/>
      <c r="B285" s="96"/>
      <c r="C285" s="96"/>
      <c r="D285" s="96"/>
      <c r="E285" s="96"/>
      <c r="F285" s="96"/>
      <c r="G285" s="15"/>
    </row>
    <row r="286" spans="1:7" ht="12.75">
      <c r="A286" s="1"/>
      <c r="B286" s="99" t="s">
        <v>80</v>
      </c>
      <c r="C286" s="96"/>
      <c r="D286" s="96"/>
      <c r="E286" s="96"/>
      <c r="F286" s="96"/>
      <c r="G286" s="15"/>
    </row>
    <row r="287" spans="1:7" ht="12.75">
      <c r="A287" s="1"/>
      <c r="B287" s="99"/>
      <c r="C287" s="96"/>
      <c r="D287" s="96"/>
      <c r="E287" s="96"/>
      <c r="F287" s="96"/>
      <c r="G287" s="15"/>
    </row>
    <row r="288" spans="1:7" ht="12.75">
      <c r="A288" s="1"/>
      <c r="B288" s="99"/>
      <c r="C288" s="96"/>
      <c r="D288" s="96"/>
      <c r="E288" s="96"/>
      <c r="F288" s="96"/>
      <c r="G288" s="15"/>
    </row>
    <row r="289" spans="1:7" ht="12.75">
      <c r="A289" s="1"/>
      <c r="B289" s="100" t="s">
        <v>114</v>
      </c>
      <c r="C289" s="101" t="s">
        <v>81</v>
      </c>
      <c r="D289" s="102"/>
      <c r="E289" s="102"/>
      <c r="F289" s="103"/>
      <c r="G289" s="15"/>
    </row>
    <row r="290" spans="1:7" ht="12.75">
      <c r="A290" s="1"/>
      <c r="B290" s="100">
        <v>3211</v>
      </c>
      <c r="C290" s="101" t="s">
        <v>82</v>
      </c>
      <c r="D290" s="102"/>
      <c r="E290" s="102"/>
      <c r="F290" s="103">
        <v>1500</v>
      </c>
      <c r="G290" s="15"/>
    </row>
    <row r="291" spans="1:7" ht="12.75">
      <c r="A291" s="2"/>
      <c r="B291" s="100">
        <v>3421</v>
      </c>
      <c r="C291" s="105" t="s">
        <v>83</v>
      </c>
      <c r="D291" s="106"/>
      <c r="E291" s="106"/>
      <c r="F291" s="103">
        <v>180000</v>
      </c>
      <c r="G291" s="27"/>
    </row>
    <row r="292" spans="1:7" ht="12.75">
      <c r="A292" s="1"/>
      <c r="B292" s="100">
        <v>3551</v>
      </c>
      <c r="C292" s="107" t="s">
        <v>84</v>
      </c>
      <c r="D292" s="108"/>
      <c r="E292" s="108"/>
      <c r="F292" s="103">
        <v>5000</v>
      </c>
      <c r="G292" s="15"/>
    </row>
    <row r="293" spans="1:7" ht="12.75">
      <c r="A293" s="1"/>
      <c r="B293" s="100">
        <v>3413</v>
      </c>
      <c r="C293" s="107" t="s">
        <v>85</v>
      </c>
      <c r="D293" s="108"/>
      <c r="E293" s="108"/>
      <c r="F293" s="103">
        <v>50</v>
      </c>
      <c r="G293" s="15"/>
    </row>
    <row r="294" spans="1:7" ht="12.75">
      <c r="A294" s="1"/>
      <c r="B294" s="96"/>
      <c r="C294" s="101"/>
      <c r="D294" s="102"/>
      <c r="E294" s="102"/>
      <c r="F294" s="109"/>
      <c r="G294" s="15"/>
    </row>
    <row r="295" spans="1:7" ht="12.75">
      <c r="A295" s="1"/>
      <c r="B295" s="99"/>
      <c r="C295" s="110" t="s">
        <v>86</v>
      </c>
      <c r="D295" s="111"/>
      <c r="E295" s="111"/>
      <c r="F295" s="112">
        <f>SUM(F289:F294)</f>
        <v>186550</v>
      </c>
      <c r="G295" s="15"/>
    </row>
    <row r="296" spans="1:7" ht="12.75">
      <c r="A296" s="1"/>
      <c r="B296" s="96"/>
      <c r="C296" s="96"/>
      <c r="D296" s="96"/>
      <c r="E296" s="96"/>
      <c r="F296" s="113"/>
      <c r="G296" s="15"/>
    </row>
    <row r="297" spans="1:7" ht="12.75">
      <c r="A297" s="1"/>
      <c r="B297" s="96"/>
      <c r="C297" s="96"/>
      <c r="D297" s="96"/>
      <c r="E297" s="96"/>
      <c r="F297" s="113"/>
      <c r="G297" s="15"/>
    </row>
    <row r="298" spans="1:7" ht="12.75">
      <c r="A298" s="1"/>
      <c r="B298" s="99" t="s">
        <v>87</v>
      </c>
      <c r="C298" s="96"/>
      <c r="D298" s="96"/>
      <c r="E298" s="96"/>
      <c r="F298" s="113"/>
      <c r="G298" s="15"/>
    </row>
    <row r="299" spans="1:7" ht="12.75">
      <c r="A299" s="1"/>
      <c r="B299" s="100">
        <v>4242</v>
      </c>
      <c r="C299" s="101" t="s">
        <v>115</v>
      </c>
      <c r="D299" s="102"/>
      <c r="E299" s="102"/>
      <c r="F299" s="103">
        <v>40000</v>
      </c>
      <c r="G299" s="15"/>
    </row>
    <row r="300" spans="1:7" ht="12.75">
      <c r="A300" s="1"/>
      <c r="B300" s="100">
        <v>4251</v>
      </c>
      <c r="C300" s="101" t="s">
        <v>116</v>
      </c>
      <c r="D300" s="102"/>
      <c r="E300" s="102"/>
      <c r="F300" s="103">
        <v>14000</v>
      </c>
      <c r="G300" s="15"/>
    </row>
    <row r="301" spans="1:7" ht="12.75">
      <c r="A301" s="1"/>
      <c r="B301" s="100">
        <v>4259</v>
      </c>
      <c r="C301" s="101" t="s">
        <v>117</v>
      </c>
      <c r="D301" s="102"/>
      <c r="E301" s="102"/>
      <c r="F301" s="103">
        <v>1000</v>
      </c>
      <c r="G301" s="15"/>
    </row>
    <row r="302" spans="1:7" ht="12.75">
      <c r="A302" s="1"/>
      <c r="B302" s="100">
        <v>4253</v>
      </c>
      <c r="C302" s="105" t="s">
        <v>88</v>
      </c>
      <c r="D302" s="106"/>
      <c r="E302" s="106"/>
      <c r="F302" s="103">
        <v>6500</v>
      </c>
      <c r="G302" s="15"/>
    </row>
    <row r="303" spans="1:7" ht="12.75">
      <c r="A303" s="1"/>
      <c r="B303" s="100">
        <v>4254</v>
      </c>
      <c r="C303" s="107" t="s">
        <v>45</v>
      </c>
      <c r="D303" s="108"/>
      <c r="E303" s="108"/>
      <c r="F303" s="103">
        <v>8500</v>
      </c>
      <c r="G303" s="15"/>
    </row>
    <row r="304" spans="1:7" ht="12.75">
      <c r="A304" s="1"/>
      <c r="B304" s="100">
        <v>4255</v>
      </c>
      <c r="C304" s="107" t="s">
        <v>118</v>
      </c>
      <c r="D304" s="108"/>
      <c r="E304" s="108"/>
      <c r="F304" s="103">
        <v>12500</v>
      </c>
      <c r="G304" s="15"/>
    </row>
    <row r="305" spans="1:7" ht="12.75">
      <c r="A305" s="1"/>
      <c r="B305" s="100">
        <v>4257</v>
      </c>
      <c r="C305" s="114" t="s">
        <v>89</v>
      </c>
      <c r="D305" s="115"/>
      <c r="E305" s="115"/>
      <c r="F305" s="103">
        <v>33000</v>
      </c>
      <c r="G305" s="15"/>
    </row>
    <row r="306" spans="1:7" ht="12.75">
      <c r="A306" s="1"/>
      <c r="B306" s="100">
        <v>4259</v>
      </c>
      <c r="C306" s="105" t="s">
        <v>90</v>
      </c>
      <c r="D306" s="106"/>
      <c r="E306" s="106"/>
      <c r="F306" s="103">
        <v>1000</v>
      </c>
      <c r="G306" s="15"/>
    </row>
    <row r="307" spans="1:7" ht="12.75">
      <c r="A307" s="1"/>
      <c r="B307" s="100">
        <v>4261</v>
      </c>
      <c r="C307" s="105" t="s">
        <v>91</v>
      </c>
      <c r="D307" s="106"/>
      <c r="E307" s="116"/>
      <c r="F307" s="103">
        <v>5000</v>
      </c>
      <c r="G307" s="15"/>
    </row>
    <row r="308" spans="1:7" ht="12.75">
      <c r="A308" s="1"/>
      <c r="B308" s="100">
        <v>4263</v>
      </c>
      <c r="C308" s="105" t="s">
        <v>126</v>
      </c>
      <c r="D308" s="106"/>
      <c r="E308" s="116"/>
      <c r="F308" s="103">
        <v>25000</v>
      </c>
      <c r="G308" s="15"/>
    </row>
    <row r="309" spans="1:7" ht="12.75">
      <c r="A309" s="1"/>
      <c r="B309" s="100">
        <v>4264</v>
      </c>
      <c r="C309" s="105" t="s">
        <v>42</v>
      </c>
      <c r="D309" s="106"/>
      <c r="E309" s="116"/>
      <c r="F309" s="103">
        <v>500</v>
      </c>
      <c r="G309" s="15"/>
    </row>
    <row r="310" spans="1:7" ht="12.75">
      <c r="A310" s="1"/>
      <c r="B310" s="100">
        <v>4291</v>
      </c>
      <c r="C310" s="114" t="s">
        <v>119</v>
      </c>
      <c r="D310" s="115"/>
      <c r="E310" s="115"/>
      <c r="F310" s="103">
        <v>1000</v>
      </c>
      <c r="G310" s="15"/>
    </row>
    <row r="311" spans="1:7" ht="12.75">
      <c r="A311" s="1"/>
      <c r="B311" s="100">
        <v>4292</v>
      </c>
      <c r="C311" s="105" t="s">
        <v>49</v>
      </c>
      <c r="D311" s="106"/>
      <c r="E311" s="106"/>
      <c r="F311" s="103">
        <v>30000</v>
      </c>
      <c r="G311" s="15"/>
    </row>
    <row r="312" spans="1:7" ht="12.75">
      <c r="A312" s="1"/>
      <c r="B312" s="100">
        <v>4295</v>
      </c>
      <c r="C312" s="107" t="s">
        <v>120</v>
      </c>
      <c r="D312" s="108"/>
      <c r="E312" s="108"/>
      <c r="F312" s="103">
        <v>3000</v>
      </c>
      <c r="G312" s="15"/>
    </row>
    <row r="313" spans="1:7" ht="12.75">
      <c r="A313" s="1"/>
      <c r="B313" s="100">
        <v>4300</v>
      </c>
      <c r="C313" s="107" t="s">
        <v>121</v>
      </c>
      <c r="D313" s="108"/>
      <c r="E313" s="108"/>
      <c r="F313" s="103">
        <v>1000</v>
      </c>
      <c r="G313" s="15"/>
    </row>
    <row r="314" spans="1:7" ht="12.75">
      <c r="A314" s="1"/>
      <c r="B314" s="100">
        <v>4431</v>
      </c>
      <c r="C314" s="107" t="s">
        <v>92</v>
      </c>
      <c r="D314" s="108"/>
      <c r="E314" s="108"/>
      <c r="F314" s="103">
        <v>1500</v>
      </c>
      <c r="G314" s="15"/>
    </row>
    <row r="315" spans="1:7" ht="12.75">
      <c r="A315" s="2"/>
      <c r="B315" s="100">
        <v>4434</v>
      </c>
      <c r="C315" s="107" t="s">
        <v>143</v>
      </c>
      <c r="D315" s="108"/>
      <c r="E315" s="108"/>
      <c r="F315" s="103">
        <v>500</v>
      </c>
      <c r="G315" s="27"/>
    </row>
    <row r="316" spans="1:7" ht="12.75">
      <c r="A316" s="1"/>
      <c r="B316" s="100">
        <v>4512</v>
      </c>
      <c r="C316" s="114" t="s">
        <v>34</v>
      </c>
      <c r="D316" s="115"/>
      <c r="E316" s="115"/>
      <c r="F316" s="109">
        <v>2000</v>
      </c>
      <c r="G316" s="15"/>
    </row>
    <row r="317" spans="1:7" ht="12.75">
      <c r="A317" s="1"/>
      <c r="B317" s="96"/>
      <c r="C317" s="101"/>
      <c r="D317" s="102"/>
      <c r="E317" s="102"/>
      <c r="F317" s="109"/>
      <c r="G317" s="15"/>
    </row>
    <row r="318" spans="1:7" ht="12.75">
      <c r="A318" s="2"/>
      <c r="B318" s="99"/>
      <c r="C318" s="110" t="s">
        <v>93</v>
      </c>
      <c r="D318" s="111"/>
      <c r="E318" s="111"/>
      <c r="F318" s="112">
        <f>SUM(F299:F317)</f>
        <v>186000</v>
      </c>
      <c r="G318" s="27"/>
    </row>
    <row r="319" spans="1:7" ht="12.75">
      <c r="A319" s="1"/>
      <c r="B319" s="96"/>
      <c r="C319" s="115"/>
      <c r="D319" s="115"/>
      <c r="E319" s="115"/>
      <c r="F319" s="104"/>
      <c r="G319" s="15"/>
    </row>
    <row r="320" spans="1:7" ht="12.75">
      <c r="A320" s="1"/>
      <c r="B320" s="96"/>
      <c r="C320" s="101"/>
      <c r="D320" s="102"/>
      <c r="E320" s="102"/>
      <c r="F320" s="109"/>
      <c r="G320" s="1"/>
    </row>
    <row r="321" spans="1:7" ht="12.75">
      <c r="A321" s="1"/>
      <c r="B321" s="99"/>
      <c r="C321" s="110" t="s">
        <v>94</v>
      </c>
      <c r="D321" s="111"/>
      <c r="E321" s="111"/>
      <c r="F321" s="117">
        <f>F295-F318</f>
        <v>550</v>
      </c>
      <c r="G321" s="1"/>
    </row>
    <row r="322" spans="1:7" ht="12.75">
      <c r="A322" s="1"/>
      <c r="B322" s="96"/>
      <c r="C322" s="96"/>
      <c r="D322" s="96"/>
      <c r="E322" s="96"/>
      <c r="F322" s="96"/>
      <c r="G322" s="1"/>
    </row>
    <row r="323" spans="1:7" ht="12.75">
      <c r="A323" s="1"/>
      <c r="B323" s="96"/>
      <c r="C323" s="96"/>
      <c r="D323" s="96"/>
      <c r="E323" s="96"/>
      <c r="F323" s="96"/>
      <c r="G323" s="1"/>
    </row>
    <row r="324" spans="1:7" ht="12.75">
      <c r="A324" s="1"/>
      <c r="B324" s="96"/>
      <c r="C324" s="96"/>
      <c r="D324" s="96"/>
      <c r="E324" s="96"/>
      <c r="F324" s="96" t="s">
        <v>95</v>
      </c>
      <c r="G324" s="1"/>
    </row>
    <row r="325" spans="2:6" ht="12.75">
      <c r="B325" s="96"/>
      <c r="C325" s="96"/>
      <c r="D325" s="96"/>
      <c r="E325" s="96"/>
      <c r="F325" s="96" t="s">
        <v>122</v>
      </c>
    </row>
    <row r="326" spans="2:6" ht="12.75">
      <c r="B326" s="96"/>
      <c r="C326" s="96"/>
      <c r="D326" s="96"/>
      <c r="E326" s="96"/>
      <c r="F326" s="96"/>
    </row>
    <row r="327" spans="2:6" ht="12.75">
      <c r="B327" s="96"/>
      <c r="C327" s="96"/>
      <c r="D327" s="96"/>
      <c r="E327" s="96"/>
      <c r="F327" s="96" t="s">
        <v>96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MelikaPC</dc:creator>
  <cp:keywords/>
  <dc:description/>
  <cp:lastModifiedBy>Melika</cp:lastModifiedBy>
  <cp:lastPrinted>2022-02-20T15:19:20Z</cp:lastPrinted>
  <dcterms:created xsi:type="dcterms:W3CDTF">2010-04-18T23:17:25Z</dcterms:created>
  <dcterms:modified xsi:type="dcterms:W3CDTF">2022-02-20T15:19:38Z</dcterms:modified>
  <cp:category/>
  <cp:version/>
  <cp:contentType/>
  <cp:contentStatus/>
</cp:coreProperties>
</file>