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'Sheet1'!$A$1:$G$280</definedName>
  </definedNames>
  <calcPr fullCalcOnLoad="1"/>
</workbook>
</file>

<file path=xl/sharedStrings.xml><?xml version="1.0" encoding="utf-8"?>
<sst xmlns="http://schemas.openxmlformats.org/spreadsheetml/2006/main" count="234" uniqueCount="190">
  <si>
    <t>ZA STRANKU DEMOKRATSKE AKCIJE HRVATSKE</t>
  </si>
  <si>
    <t xml:space="preserve">Računovodstveni sustav je definiran Zakonom o računovodstvu neprofitnih </t>
  </si>
  <si>
    <t xml:space="preserve">Prema računovodstvenom načelu točnosti, istinosti, pouzdanosti i pojedinačnog  </t>
  </si>
  <si>
    <t>iskazivanja pozicija, evidentiraju se poslovni događaji, vode poslovne knjige</t>
  </si>
  <si>
    <t>Osnovno knjigovodstveno pravilo je pravilo dvojnog knjigovodstva, a prihodi i</t>
  </si>
  <si>
    <t xml:space="preserve">Poslovne knjige su : knjiga ulaznih računa, knjiga izlaznih računa, glavna </t>
  </si>
  <si>
    <t>dugotrajne imovine.</t>
  </si>
  <si>
    <t>UKUPNO OSTVARENI PRIHODI</t>
  </si>
  <si>
    <t xml:space="preserve"> UKUPNO OSTVARENI RASHODI</t>
  </si>
  <si>
    <t>STRUKTURA PRIHODA:</t>
  </si>
  <si>
    <t>%</t>
  </si>
  <si>
    <t>1.</t>
  </si>
  <si>
    <t xml:space="preserve">PRIHODI IZ PRORAČUNA </t>
  </si>
  <si>
    <t>2.</t>
  </si>
  <si>
    <t>3.</t>
  </si>
  <si>
    <t>4.</t>
  </si>
  <si>
    <t>PRIHODI OD KAMATA</t>
  </si>
  <si>
    <t>5.</t>
  </si>
  <si>
    <t>UKUPNO:</t>
  </si>
  <si>
    <t>MATERIJALNI RASHODI</t>
  </si>
  <si>
    <t>RASHODI AMORTIZACIJE</t>
  </si>
  <si>
    <t>FINANCIJSKI RASHODI</t>
  </si>
  <si>
    <t>1. MATERIJALNI RASHODI</t>
  </si>
  <si>
    <t>1.1.</t>
  </si>
  <si>
    <t>1.2.</t>
  </si>
  <si>
    <t>MATERIJAL I ENERGIJA</t>
  </si>
  <si>
    <t>1.3.</t>
  </si>
  <si>
    <t>USLUGE</t>
  </si>
  <si>
    <t>1.4.</t>
  </si>
  <si>
    <t>2. RASHODI AMORTIZACIJE</t>
  </si>
  <si>
    <t>2.1.</t>
  </si>
  <si>
    <t>AMORTIZACIJA</t>
  </si>
  <si>
    <t>3. FINANCIJSKI RASHODI</t>
  </si>
  <si>
    <t>3.1.</t>
  </si>
  <si>
    <t>4.1.</t>
  </si>
  <si>
    <t>DONACIJE</t>
  </si>
  <si>
    <t>1.1.1.</t>
  </si>
  <si>
    <t>NAKNADE ČLANOVIMA:</t>
  </si>
  <si>
    <t>NAKNADE ZA PUTNE TR</t>
  </si>
  <si>
    <t>1.1.2.</t>
  </si>
  <si>
    <t>RASHODI MATERIJALA I ENERGIJE</t>
  </si>
  <si>
    <t>UREDSKI MAT. I OST.MAT</t>
  </si>
  <si>
    <t>ENERG.-EL.EN.PLIN,GRIJ.</t>
  </si>
  <si>
    <t>SITNI INVENTAR</t>
  </si>
  <si>
    <t>RASHODI ZA USLUGE</t>
  </si>
  <si>
    <t>TEL.MOB.INTENET.POŠTA</t>
  </si>
  <si>
    <t>KOMUNALNE USLUGE</t>
  </si>
  <si>
    <t>ZAKUPNINE NAJAMNINE</t>
  </si>
  <si>
    <t>HRT PRETPLATA</t>
  </si>
  <si>
    <t>1.1.4.</t>
  </si>
  <si>
    <t>REPREZENTACIJA</t>
  </si>
  <si>
    <t>KAMATE</t>
  </si>
  <si>
    <t>6.</t>
  </si>
  <si>
    <t>1 .IMOVINA:</t>
  </si>
  <si>
    <t>DUGOTRAJNA IMOVINA :</t>
  </si>
  <si>
    <t>ISPRAVAK VRIJEDNOSTI</t>
  </si>
  <si>
    <t>ISPRAVAK VRIJEDNOSTI DUG.IMOV.</t>
  </si>
  <si>
    <t>FINANCIJSKA IMOVINA:</t>
  </si>
  <si>
    <t>NOVAC U BANCI</t>
  </si>
  <si>
    <t>BLAGAJNA</t>
  </si>
  <si>
    <t>2. OBVEZE I VLASTITI IZVORI:</t>
  </si>
  <si>
    <t>2.2.</t>
  </si>
  <si>
    <t>VLASTIT IZVORI</t>
  </si>
  <si>
    <t>VLSTITI IZVORI</t>
  </si>
  <si>
    <t>rashodi obračunskog razdoblja priznaju se prema nastanku poslovnog događaja.</t>
  </si>
  <si>
    <t>BANKARSKE USL.</t>
  </si>
  <si>
    <t>OBVEZE PREMA DOBAVLJAČIMA</t>
  </si>
  <si>
    <t>Prihodi i rashodi su planirani.</t>
  </si>
  <si>
    <t>na knjiženje.</t>
  </si>
  <si>
    <t>Stranka nije obveznik ni poreza na dohodak ili dobit.</t>
  </si>
  <si>
    <t>PRIHODI OD TEČAJNIH RAZLIKA</t>
  </si>
  <si>
    <t>PRIHODI OD ČLANARINA</t>
  </si>
  <si>
    <t>PRIHODI OD DONACIJA</t>
  </si>
  <si>
    <t>1.5.</t>
  </si>
  <si>
    <t>POTRAŽIVANJA OD KUPACA</t>
  </si>
  <si>
    <t>OBVEZE PREMA UGOVOR.O DJELU</t>
  </si>
  <si>
    <t>TROŠ.REPREZENTACIJE</t>
  </si>
  <si>
    <t>STRUKTURA RASHODA:</t>
  </si>
  <si>
    <t>OBVEZE ZA MATERIJALNE RASHODE</t>
  </si>
  <si>
    <t>1.1.5.</t>
  </si>
  <si>
    <t>OSTALI PRIHODI</t>
  </si>
  <si>
    <t>OBVEZE ZA POZAJMICE</t>
  </si>
  <si>
    <t>FINANCIJSKI PLAN SDA HRVATSKE</t>
  </si>
  <si>
    <t xml:space="preserve">  </t>
  </si>
  <si>
    <t>PRIHODI:</t>
  </si>
  <si>
    <t>PRIHODI JEDINICA LOKALNE UPRAVE</t>
  </si>
  <si>
    <t xml:space="preserve">ČLANARINE </t>
  </si>
  <si>
    <t xml:space="preserve">PRIHODI OD NAJMA PROSTORA </t>
  </si>
  <si>
    <t xml:space="preserve">DONACIJE </t>
  </si>
  <si>
    <t xml:space="preserve">PRIHODI OD KAMATA </t>
  </si>
  <si>
    <t>UKUPNI PLANIRANI PRIHODI:</t>
  </si>
  <si>
    <t>RASHODI:</t>
  </si>
  <si>
    <t>TROŠKOVI PROMIDŽBE I INFORMIRANJA</t>
  </si>
  <si>
    <t xml:space="preserve">INTELEKTUALNE I OSOBNE USLUGE </t>
  </si>
  <si>
    <t xml:space="preserve">OSTALE USLUGE </t>
  </si>
  <si>
    <t>UREDSKI MATERIJALI I OST.MAT.TROŠK.</t>
  </si>
  <si>
    <t>BANKARSKE USLUGE</t>
  </si>
  <si>
    <t>UKUPNI PLANIRANI RASHODI:</t>
  </si>
  <si>
    <t>REZULTAT-VIŠAK PRIHODA:</t>
  </si>
  <si>
    <t xml:space="preserve">za SDA </t>
  </si>
  <si>
    <t>Mirsad Srebreniković</t>
  </si>
  <si>
    <t>Stranka nema zaposlenih djelatnika.</t>
  </si>
  <si>
    <t xml:space="preserve">organizacija. </t>
  </si>
  <si>
    <t xml:space="preserve">i sastavljaju financijski izvještaji, temeljem likvidirane dokumentacije dostavljene </t>
  </si>
  <si>
    <t>saldakonti kupaca i saldakonti dobavljača.</t>
  </si>
  <si>
    <t xml:space="preserve">knjiga , knjiga blagajne, knjiga dugotrajne imovine, a još se posebno vodi i </t>
  </si>
  <si>
    <t>Dugotrajna imovina je u vlasništvu Stranke.</t>
  </si>
  <si>
    <t>Obračunava se rashod amortizacije po propisanim stopama ispravka vrijednosti</t>
  </si>
  <si>
    <t>Stranka demokratske akcije Hrvatske nije u sustavu PDV-a</t>
  </si>
  <si>
    <t>tj.nije obveznik poreza na dodatnu vrijednost.</t>
  </si>
  <si>
    <t>PRIHODI OD NAJMA I PREFAKT.REŽ.TR.</t>
  </si>
  <si>
    <t>PRIHODI OSTALI-USKLADE-OTPISI</t>
  </si>
  <si>
    <t>Prihodi od najma i prefakturiranih režiskih troškova su trenutno glavnii izvor financiranja stranke</t>
  </si>
  <si>
    <t>a sastoje se od najma prostora u zgradi i prefakturiranih mjesečnih režisjkih troškova kupcima.</t>
  </si>
  <si>
    <t>NAKNADE ČLAN -PUTNI N.</t>
  </si>
  <si>
    <t>PRIHODI OD NAJMA I PREF.REŽ.TR</t>
  </si>
  <si>
    <t>NEFINANCIJSK IMOVINA:</t>
  </si>
  <si>
    <t>( preneseni višak prihoda ranijih razdoblja )</t>
  </si>
  <si>
    <t>3512/3513</t>
  </si>
  <si>
    <t>NAKNADA PUTNIH TROŠKOVA ČLANOVA</t>
  </si>
  <si>
    <t>TROŠKOVI TELEFONA, POŠTE, PRIJEVOZA</t>
  </si>
  <si>
    <t>USLUGE TEKUĆEG I INVESTICIJSKOG ODRŽAV</t>
  </si>
  <si>
    <t>ZAKUPNINE I NAJAMNINE</t>
  </si>
  <si>
    <t>PREMIJE OSIGURANJA</t>
  </si>
  <si>
    <t>OSTALI NESPOMENUTI MATER,RASHODI</t>
  </si>
  <si>
    <t>TROŠAK AMORTIZACIJE</t>
  </si>
  <si>
    <t>Predsjednik:</t>
  </si>
  <si>
    <t>OSTALI RASHODI</t>
  </si>
  <si>
    <t>3.2.</t>
  </si>
  <si>
    <t>3.3.</t>
  </si>
  <si>
    <t>OTPIS POTRAŽIVANJA</t>
  </si>
  <si>
    <t>POTROŠNI MATERIJ. I OST.MAT</t>
  </si>
  <si>
    <t>GRAFIČKE-TISAK</t>
  </si>
  <si>
    <t>ENERGIJA</t>
  </si>
  <si>
    <t>Obveze se sastoje od obveza prema dobavljačima, obveza za pozajmice.</t>
  </si>
  <si>
    <t xml:space="preserve">Izvori se sastoje od prenesenog viška prihoda iz prethodnog perioda </t>
  </si>
  <si>
    <t>Prihodi od donacija građana nije bilo kao ni drugih donacija .</t>
  </si>
  <si>
    <t>Prihodi od kamata su kamate na depozite po viđenju na poslovnom računu.</t>
  </si>
  <si>
    <t>LITERATURA -NOVINE-ČASOPISI</t>
  </si>
  <si>
    <t>USL,TEKUĆEG I INVEST.ODRŽ.</t>
  </si>
  <si>
    <t>INTELEKT.KNJIGOV.I ODVJ.USLUG.</t>
  </si>
  <si>
    <t>TROŠAK REPREZENTACIJE</t>
  </si>
  <si>
    <t>Vanbilančno je evdentiran iznos od 32.000 za zgradu za koji se i dalje vodi postupak.</t>
  </si>
  <si>
    <t xml:space="preserve">PRENESENI VIŠAKPRIHODA </t>
  </si>
  <si>
    <t>Prihodi iz Proračuna sastoje se od prihoda iz gradskog, općinskog i županijskog  proračuna.</t>
  </si>
  <si>
    <t>U strukturi ukupnih rashoda, materijalni rashodi čine 93,51%, rashod amortizacije čini 1,91%,</t>
  </si>
  <si>
    <t>financijski rashodi čine 4,58% a ostalih rashoda nije bilo.</t>
  </si>
  <si>
    <t>VIŠAK  PRIHODA 2018.</t>
  </si>
  <si>
    <t>BILJEŠKE UZ FINANCIJSKI IZVJEŠTAJ ZA 2019. GODINU</t>
  </si>
  <si>
    <t xml:space="preserve">Stranka iznajmljuje dio prostora, što joj omogućuje funkcioniranje, jer drugi </t>
  </si>
  <si>
    <t>izvori financiranja nisu dostatni za normalno funkcioniranje i rad Stranke.</t>
  </si>
  <si>
    <t>FINANCIJSKI IZVJEŠTAJ ZA 2019.GODINU</t>
  </si>
  <si>
    <t xml:space="preserve"> OSTVARENI REZULTAT ( VIŠAK PRIH. 2019 )</t>
  </si>
  <si>
    <t>ZA PRIJENOS - VIŠAK PRIHODA</t>
  </si>
  <si>
    <t>PRIHODI IZ PRORAČUNA PO POSEB,PROP</t>
  </si>
  <si>
    <t>PRIHODI RANIJIH GODINA</t>
  </si>
  <si>
    <t>Prihodi iz Proračuna  čine 10,38 % ukupnih prihoda, prihodi od najma prostora</t>
  </si>
  <si>
    <t xml:space="preserve">i prefakturiranih troškova čine 88,71% ukupnih prihoda, te oni i  omogućuju rad i funkcioniranje </t>
  </si>
  <si>
    <t>stranke, jer ostali izvori financiranja nisu dostatni.</t>
  </si>
  <si>
    <t>Prihodi od članarina čine 0,53% ukupnih prihoda.</t>
  </si>
  <si>
    <t>Prihodi od financijske imovine - kamate čine 0,0007% ukupnih prihoda.</t>
  </si>
  <si>
    <t>Ostale prihode čine otpisi obveza po sukladama.</t>
  </si>
  <si>
    <t>OSTALI FINANC.RASHODI</t>
  </si>
  <si>
    <t>4.OSTALI RASHODI</t>
  </si>
  <si>
    <t>STUDENTSKI UGOVORI</t>
  </si>
  <si>
    <t>OSTALE USLUGE</t>
  </si>
  <si>
    <t xml:space="preserve">ANALIZA OSTVARENIH PRIHODA U 2019. GODINI U ODNOSU NA </t>
  </si>
  <si>
    <t>OSTVARENE PRIHODE OSTVARENE U 2018. GODINI</t>
  </si>
  <si>
    <t>2019/2018</t>
  </si>
  <si>
    <t>(3=2/1*100)</t>
  </si>
  <si>
    <t>Ukupno ostvareni prihodi u 2019.godini manji su u odnosu na ostvarene prihode u 2018.god i iznose</t>
  </si>
  <si>
    <t>97,95% prihoda ostvarenih u 2018.god.</t>
  </si>
  <si>
    <t>prihodi iz proračun manji  su i iznose 80,35 %, prihoda iz 2018.god</t>
  </si>
  <si>
    <t>prihodi od najma i prefakturiranih troškova iznose 99,88% istih prihoda iz 2018.god.</t>
  </si>
  <si>
    <t>prihodi od članarina veći su za 49,70% u odnosu na iste prihode u 2018.godini</t>
  </si>
  <si>
    <t>prihodi od kamata su manji su i iznose 50% u odnosu na iste prihode u 2018.god.</t>
  </si>
  <si>
    <t xml:space="preserve">ANALIZA OSTVARENIH RASHODA U 2019. GODINI U ODNOSU NA  </t>
  </si>
  <si>
    <t>OSTVARENE RASHODE OSTVARENE U 2018.GODINI</t>
  </si>
  <si>
    <t xml:space="preserve">( 3=2/1*100 )                    </t>
  </si>
  <si>
    <t>Ukupni rashodi ostvareni u 2019.god. veći su za 10,40% u odnosu na ukupne rashode 2018. god</t>
  </si>
  <si>
    <t>Materijalni rashodi veći su za  8,12%  istih rashoda u 2018.godine.</t>
  </si>
  <si>
    <t>rashodi amortizacije veći su za 12,08% u odnosu na iste rashode u 2018.god.</t>
  </si>
  <si>
    <t>financijski rashodi manji su i iznose  39,26% financijskih rashoda 2018.god.</t>
  </si>
  <si>
    <t>BILANACA NA DAN 31.12.2019.GODINE</t>
  </si>
  <si>
    <t>UREDSKA OPREMA I NAMJEŠTAJ</t>
  </si>
  <si>
    <t>Imovina je iskazana u iznosu od 141.927 kn kao i obvze i vlastiti izvori..</t>
  </si>
  <si>
    <t>Imovina se sastoji od dugotrajne imovine, financijske imovine i potraživanja od kupaca.</t>
  </si>
  <si>
    <t xml:space="preserve"> i viška prihoda ostvarenog u 2019.godini.</t>
  </si>
  <si>
    <t>ZA 2020. GOD.</t>
  </si>
  <si>
    <t>OSTALI NESPOMENUTI FINANCIJSKI RASHODI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</si>
</sst>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_-* #,##0.0\ _k_n_-;\-* #,##0.0\ _k_n_-;_-* &quot;-&quot;??\ _k_n_-;_-@_-"/>
    <numFmt numFmtId="166" formatCode="0.000"/>
    <numFmt numFmtId="167" formatCode="_-* #,##0.000\ _k_n_-;\-* #,##0.000\ _k_n_-;_-* &quot;-&quot;??\ _k_n_-;_-@_-"/>
    <numFmt numFmtId="168" formatCode="_-* #,##0.0000\ _k_n_-;\-* #,##0.0000\ _k_n_-;_-* &quot;-&quot;??\ _k_n_-;_-@_-"/>
    <numFmt numFmtId="169" formatCode="_-* #,##0.0\ _k_n_-;\-* #,##0.0\ _k_n_-;_-* &quot;-&quot;\ _k_n_-;_-@_-"/>
    <numFmt numFmtId="170" formatCode="_-* #,##0.00\ _k_n_-;\-* #,##0.00\ _k_n_-;_-* &quot;-&quot;\ _k_n_-;_-@_-"/>
    <numFmt numFmtId="171" formatCode="#,##0.0"/>
    <numFmt numFmtId="172" formatCode="0.0"/>
    <numFmt numFmtId="173" formatCode="0.0000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25" fillId="0" borderId="0">
      <alignment/>
      <protection/>
    </xf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3" fontId="3" fillId="0" borderId="0" xfId="42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64" fontId="2" fillId="0" borderId="10" xfId="42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right"/>
    </xf>
    <xf numFmtId="164" fontId="2" fillId="0" borderId="19" xfId="42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4" fontId="3" fillId="0" borderId="20" xfId="42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3" fontId="3" fillId="0" borderId="0" xfId="42" applyFont="1" applyBorder="1" applyAlignment="1">
      <alignment/>
    </xf>
    <xf numFmtId="2" fontId="3" fillId="0" borderId="0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164" fontId="2" fillId="33" borderId="10" xfId="42" applyNumberFormat="1" applyFont="1" applyFill="1" applyBorder="1" applyAlignment="1">
      <alignment/>
    </xf>
    <xf numFmtId="0" fontId="3" fillId="0" borderId="20" xfId="0" applyFont="1" applyBorder="1" applyAlignment="1">
      <alignment/>
    </xf>
    <xf numFmtId="2" fontId="2" fillId="0" borderId="0" xfId="0" applyNumberFormat="1" applyFont="1" applyAlignment="1">
      <alignment/>
    </xf>
    <xf numFmtId="16" fontId="2" fillId="0" borderId="14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0" xfId="42" applyNumberFormat="1" applyFont="1" applyBorder="1" applyAlignment="1">
      <alignment/>
    </xf>
    <xf numFmtId="0" fontId="2" fillId="0" borderId="24" xfId="0" applyFont="1" applyBorder="1" applyAlignment="1">
      <alignment/>
    </xf>
    <xf numFmtId="43" fontId="3" fillId="0" borderId="0" xfId="0" applyNumberFormat="1" applyFont="1" applyAlignment="1">
      <alignment/>
    </xf>
    <xf numFmtId="164" fontId="3" fillId="0" borderId="0" xfId="42" applyNumberFormat="1" applyFont="1" applyBorder="1" applyAlignment="1">
      <alignment/>
    </xf>
    <xf numFmtId="43" fontId="2" fillId="0" borderId="0" xfId="42" applyFont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43" fontId="3" fillId="0" borderId="10" xfId="0" applyNumberFormat="1" applyFont="1" applyBorder="1" applyAlignment="1">
      <alignment/>
    </xf>
    <xf numFmtId="164" fontId="3" fillId="0" borderId="21" xfId="42" applyNumberFormat="1" applyFont="1" applyBorder="1" applyAlignment="1">
      <alignment/>
    </xf>
    <xf numFmtId="43" fontId="3" fillId="0" borderId="23" xfId="0" applyNumberFormat="1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9" xfId="0" applyNumberFormat="1" applyFont="1" applyBorder="1" applyAlignment="1">
      <alignment/>
    </xf>
    <xf numFmtId="0" fontId="2" fillId="0" borderId="22" xfId="0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15" xfId="0" applyFont="1" applyBorder="1" applyAlignment="1">
      <alignment/>
    </xf>
    <xf numFmtId="43" fontId="2" fillId="0" borderId="16" xfId="42" applyFont="1" applyBorder="1" applyAlignment="1">
      <alignment/>
    </xf>
    <xf numFmtId="164" fontId="2" fillId="0" borderId="20" xfId="42" applyNumberFormat="1" applyFont="1" applyBorder="1" applyAlignment="1">
      <alignment/>
    </xf>
    <xf numFmtId="164" fontId="3" fillId="0" borderId="10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/>
    </xf>
    <xf numFmtId="164" fontId="2" fillId="0" borderId="18" xfId="42" applyNumberFormat="1" applyFont="1" applyBorder="1" applyAlignment="1">
      <alignment/>
    </xf>
    <xf numFmtId="164" fontId="2" fillId="0" borderId="23" xfId="42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20" xfId="0" applyFont="1" applyBorder="1" applyAlignment="1">
      <alignment/>
    </xf>
    <xf numFmtId="164" fontId="2" fillId="0" borderId="24" xfId="42" applyNumberFormat="1" applyFont="1" applyBorder="1" applyAlignment="1">
      <alignment/>
    </xf>
    <xf numFmtId="164" fontId="2" fillId="0" borderId="17" xfId="42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164" fontId="2" fillId="0" borderId="17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11" xfId="42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170" fontId="3" fillId="0" borderId="0" xfId="42" applyNumberFormat="1" applyFont="1" applyAlignment="1">
      <alignment/>
    </xf>
    <xf numFmtId="43" fontId="3" fillId="0" borderId="0" xfId="42" applyNumberFormat="1" applyFont="1" applyAlignment="1">
      <alignment/>
    </xf>
    <xf numFmtId="4" fontId="3" fillId="0" borderId="0" xfId="0" applyNumberFormat="1" applyFont="1" applyAlignment="1">
      <alignment horizontal="center"/>
    </xf>
    <xf numFmtId="43" fontId="2" fillId="0" borderId="10" xfId="42" applyNumberFormat="1" applyFont="1" applyBorder="1" applyAlignment="1">
      <alignment/>
    </xf>
    <xf numFmtId="43" fontId="2" fillId="0" borderId="19" xfId="42" applyNumberFormat="1" applyFont="1" applyBorder="1" applyAlignment="1">
      <alignment/>
    </xf>
    <xf numFmtId="43" fontId="3" fillId="0" borderId="20" xfId="42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43" fontId="2" fillId="33" borderId="10" xfId="42" applyNumberFormat="1" applyFont="1" applyFill="1" applyBorder="1" applyAlignment="1">
      <alignment/>
    </xf>
    <xf numFmtId="43" fontId="2" fillId="33" borderId="19" xfId="42" applyNumberFormat="1" applyFont="1" applyFill="1" applyBorder="1" applyAlignment="1">
      <alignment/>
    </xf>
    <xf numFmtId="43" fontId="3" fillId="33" borderId="10" xfId="42" applyNumberFormat="1" applyFont="1" applyFill="1" applyBorder="1" applyAlignment="1">
      <alignment/>
    </xf>
    <xf numFmtId="43" fontId="3" fillId="0" borderId="10" xfId="42" applyNumberFormat="1" applyFont="1" applyBorder="1" applyAlignment="1">
      <alignment/>
    </xf>
    <xf numFmtId="43" fontId="3" fillId="0" borderId="1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2" fillId="0" borderId="1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2" fillId="0" borderId="16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3" fillId="0" borderId="0" xfId="42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2" fillId="33" borderId="19" xfId="42" applyNumberFormat="1" applyFont="1" applyFill="1" applyBorder="1" applyAlignment="1">
      <alignment/>
    </xf>
    <xf numFmtId="0" fontId="3" fillId="0" borderId="17" xfId="0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2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3" fillId="0" borderId="0" xfId="58" applyFont="1">
      <alignment/>
      <protection/>
    </xf>
    <xf numFmtId="0" fontId="2" fillId="0" borderId="10" xfId="58" applyFont="1" applyBorder="1">
      <alignment/>
      <protection/>
    </xf>
    <xf numFmtId="0" fontId="2" fillId="0" borderId="11" xfId="58" applyFont="1" applyBorder="1">
      <alignment/>
      <protection/>
    </xf>
    <xf numFmtId="0" fontId="2" fillId="0" borderId="12" xfId="58" applyFont="1" applyBorder="1">
      <alignment/>
      <protection/>
    </xf>
    <xf numFmtId="43" fontId="2" fillId="0" borderId="10" xfId="64" applyFont="1" applyBorder="1" applyAlignment="1">
      <alignment/>
    </xf>
    <xf numFmtId="43" fontId="2" fillId="0" borderId="0" xfId="64" applyFont="1" applyBorder="1" applyAlignment="1">
      <alignment/>
    </xf>
    <xf numFmtId="0" fontId="2" fillId="0" borderId="14" xfId="58" applyFont="1" applyBorder="1">
      <alignment/>
      <protection/>
    </xf>
    <xf numFmtId="0" fontId="2" fillId="0" borderId="15" xfId="58" applyFont="1" applyBorder="1">
      <alignment/>
      <protection/>
    </xf>
    <xf numFmtId="0" fontId="2" fillId="0" borderId="21" xfId="58" applyFont="1" applyBorder="1">
      <alignment/>
      <protection/>
    </xf>
    <xf numFmtId="0" fontId="2" fillId="0" borderId="22" xfId="58" applyFont="1" applyBorder="1">
      <alignment/>
      <protection/>
    </xf>
    <xf numFmtId="43" fontId="2" fillId="0" borderId="19" xfId="64" applyFont="1" applyBorder="1" applyAlignment="1">
      <alignment/>
    </xf>
    <xf numFmtId="0" fontId="3" fillId="0" borderId="21" xfId="58" applyFont="1" applyBorder="1">
      <alignment/>
      <protection/>
    </xf>
    <xf numFmtId="0" fontId="3" fillId="0" borderId="22" xfId="58" applyFont="1" applyBorder="1">
      <alignment/>
      <protection/>
    </xf>
    <xf numFmtId="43" fontId="3" fillId="0" borderId="20" xfId="64" applyFont="1" applyBorder="1" applyAlignment="1">
      <alignment/>
    </xf>
    <xf numFmtId="43" fontId="2" fillId="0" borderId="0" xfId="64" applyFont="1" applyAlignment="1">
      <alignment/>
    </xf>
    <xf numFmtId="0" fontId="2" fillId="0" borderId="17" xfId="58" applyFont="1" applyBorder="1">
      <alignment/>
      <protection/>
    </xf>
    <xf numFmtId="0" fontId="2" fillId="0" borderId="0" xfId="58" applyFont="1" applyBorder="1">
      <alignment/>
      <protection/>
    </xf>
    <xf numFmtId="0" fontId="2" fillId="0" borderId="16" xfId="58" applyFont="1" applyBorder="1">
      <alignment/>
      <protection/>
    </xf>
    <xf numFmtId="43" fontId="3" fillId="0" borderId="20" xfId="58" applyNumberFormat="1" applyFon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utput" xfId="59"/>
    <cellStyle name="Percent" xfId="60"/>
    <cellStyle name="Title" xfId="61"/>
    <cellStyle name="Total" xfId="62"/>
    <cellStyle name="Warning Text" xfId="63"/>
    <cellStyle name="Zarez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PageLayoutView="0" workbookViewId="0" topLeftCell="A1">
      <selection activeCell="F232" sqref="F232"/>
    </sheetView>
  </sheetViews>
  <sheetFormatPr defaultColWidth="9.140625" defaultRowHeight="12.75"/>
  <cols>
    <col min="1" max="1" width="4.57421875" style="0" customWidth="1"/>
    <col min="4" max="4" width="16.7109375" style="0" customWidth="1"/>
    <col min="5" max="5" width="15.421875" style="0" customWidth="1"/>
    <col min="6" max="6" width="14.421875" style="0" customWidth="1"/>
    <col min="7" max="7" width="10.57421875" style="0" customWidth="1"/>
    <col min="8" max="8" width="14.00390625" style="0" bestFit="1" customWidth="1"/>
    <col min="9" max="9" width="9.28125" style="0" bestFit="1" customWidth="1"/>
  </cols>
  <sheetData>
    <row r="1" spans="1:7" ht="12.75">
      <c r="A1" s="2" t="s">
        <v>148</v>
      </c>
      <c r="B1" s="2"/>
      <c r="C1" s="2"/>
      <c r="D1" s="2"/>
      <c r="E1" s="2"/>
      <c r="F1" s="1"/>
      <c r="G1" s="1"/>
    </row>
    <row r="2" spans="1:7" ht="12.75">
      <c r="A2" s="2"/>
      <c r="B2" s="2"/>
      <c r="C2" s="2"/>
      <c r="D2" s="2"/>
      <c r="E2" s="2"/>
      <c r="F2" s="1"/>
      <c r="G2" s="1"/>
    </row>
    <row r="3" spans="1:7" ht="12.75">
      <c r="A3" s="2" t="s">
        <v>0</v>
      </c>
      <c r="B3" s="2"/>
      <c r="C3" s="2"/>
      <c r="D3" s="2"/>
      <c r="E3" s="2"/>
      <c r="F3" s="1"/>
      <c r="G3" s="1"/>
    </row>
    <row r="4" spans="1:7" ht="12.75">
      <c r="A4" s="2"/>
      <c r="B4" s="2"/>
      <c r="C4" s="2"/>
      <c r="D4" s="2"/>
      <c r="E4" s="2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</v>
      </c>
      <c r="B6" s="1"/>
      <c r="C6" s="1"/>
      <c r="D6" s="1"/>
      <c r="E6" s="1"/>
      <c r="F6" s="1"/>
      <c r="G6" s="1"/>
    </row>
    <row r="7" spans="1:7" ht="12.75">
      <c r="A7" s="1" t="s">
        <v>102</v>
      </c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2</v>
      </c>
      <c r="B9" s="1"/>
      <c r="C9" s="1"/>
      <c r="D9" s="1"/>
      <c r="E9" s="1"/>
      <c r="F9" s="1"/>
      <c r="G9" s="1"/>
    </row>
    <row r="10" spans="1:7" ht="12.75">
      <c r="A10" s="1" t="s">
        <v>3</v>
      </c>
      <c r="B10" s="1"/>
      <c r="C10" s="1"/>
      <c r="D10" s="1"/>
      <c r="E10" s="1"/>
      <c r="F10" s="1"/>
      <c r="G10" s="1"/>
    </row>
    <row r="11" spans="1:7" ht="12.75">
      <c r="A11" s="1" t="s">
        <v>103</v>
      </c>
      <c r="B11" s="1"/>
      <c r="C11" s="1"/>
      <c r="D11" s="1"/>
      <c r="E11" s="1"/>
      <c r="F11" s="1"/>
      <c r="G11" s="1"/>
    </row>
    <row r="12" spans="1:7" ht="12.75">
      <c r="A12" s="1" t="s">
        <v>68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4</v>
      </c>
      <c r="B14" s="1"/>
      <c r="C14" s="1"/>
      <c r="D14" s="1"/>
      <c r="E14" s="1"/>
      <c r="F14" s="1"/>
      <c r="G14" s="1"/>
    </row>
    <row r="15" spans="1:7" ht="12.75">
      <c r="A15" s="1" t="s">
        <v>64</v>
      </c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 t="s">
        <v>5</v>
      </c>
      <c r="B17" s="1"/>
      <c r="C17" s="1"/>
      <c r="D17" s="1"/>
      <c r="E17" s="1"/>
      <c r="F17" s="1"/>
      <c r="G17" s="1"/>
    </row>
    <row r="18" spans="1:7" ht="12.75">
      <c r="A18" s="1" t="s">
        <v>105</v>
      </c>
      <c r="B18" s="1"/>
      <c r="C18" s="1"/>
      <c r="D18" s="1"/>
      <c r="E18" s="1"/>
      <c r="F18" s="1"/>
      <c r="G18" s="1"/>
    </row>
    <row r="19" spans="1:7" ht="12.75">
      <c r="A19" s="1" t="s">
        <v>104</v>
      </c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 t="s">
        <v>106</v>
      </c>
      <c r="B21" s="1"/>
      <c r="C21" s="1"/>
      <c r="D21" s="1"/>
      <c r="E21" s="1"/>
      <c r="F21" s="1"/>
      <c r="G21" s="1"/>
    </row>
    <row r="22" spans="1:7" ht="12.75">
      <c r="A22" s="1" t="s">
        <v>107</v>
      </c>
      <c r="B22" s="1"/>
      <c r="C22" s="1"/>
      <c r="D22" s="1"/>
      <c r="E22" s="1"/>
      <c r="F22" s="1"/>
      <c r="G22" s="1"/>
    </row>
    <row r="23" spans="1:7" ht="12.75">
      <c r="A23" s="1" t="s">
        <v>6</v>
      </c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108</v>
      </c>
      <c r="B25" s="1"/>
      <c r="C25" s="1"/>
      <c r="D25" s="1"/>
      <c r="E25" s="1"/>
      <c r="F25" s="1"/>
      <c r="G25" s="1"/>
    </row>
    <row r="26" spans="1:7" ht="12.75">
      <c r="A26" s="1" t="s">
        <v>109</v>
      </c>
      <c r="B26" s="1"/>
      <c r="C26" s="1"/>
      <c r="D26" s="1"/>
      <c r="E26" s="1"/>
      <c r="F26" s="1"/>
      <c r="G26" s="1"/>
    </row>
    <row r="27" spans="1:7" ht="12.75">
      <c r="A27" s="1" t="s">
        <v>69</v>
      </c>
      <c r="B27" s="1"/>
      <c r="C27" s="1"/>
      <c r="D27" s="1"/>
      <c r="E27" s="1"/>
      <c r="F27" s="1"/>
      <c r="G27" s="1"/>
    </row>
    <row r="28" spans="1:7" ht="12.75">
      <c r="A28" s="1" t="s">
        <v>149</v>
      </c>
      <c r="B28" s="1"/>
      <c r="C28" s="1"/>
      <c r="D28" s="1"/>
      <c r="E28" s="1"/>
      <c r="F28" s="1"/>
      <c r="G28" s="1"/>
    </row>
    <row r="29" spans="1:7" ht="12.75">
      <c r="A29" s="1" t="s">
        <v>150</v>
      </c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 t="s">
        <v>101</v>
      </c>
      <c r="B31" s="1"/>
      <c r="C31" s="1"/>
      <c r="D31" s="1"/>
      <c r="E31" s="1"/>
      <c r="F31" s="1"/>
      <c r="G31" s="1"/>
    </row>
    <row r="32" spans="1:7" ht="12.75">
      <c r="A32" s="1" t="s">
        <v>67</v>
      </c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2" t="s">
        <v>151</v>
      </c>
      <c r="B35" s="2"/>
      <c r="C35" s="2"/>
      <c r="D35" s="2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2" t="s">
        <v>7</v>
      </c>
      <c r="B38" s="2"/>
      <c r="C38" s="2"/>
      <c r="D38" s="2"/>
      <c r="E38" s="86">
        <v>185437.54</v>
      </c>
      <c r="F38" s="1"/>
      <c r="G38" s="1"/>
    </row>
    <row r="39" spans="1:7" ht="12.75">
      <c r="A39" s="2" t="s">
        <v>8</v>
      </c>
      <c r="B39" s="2"/>
      <c r="C39" s="2"/>
      <c r="D39" s="2"/>
      <c r="E39" s="87">
        <v>166579.4</v>
      </c>
      <c r="F39" s="1"/>
      <c r="G39" s="1"/>
    </row>
    <row r="40" spans="1:7" ht="12.75">
      <c r="A40" s="2"/>
      <c r="B40" s="2"/>
      <c r="C40" s="2"/>
      <c r="D40" s="2"/>
      <c r="E40" s="3"/>
      <c r="F40" s="1"/>
      <c r="G40" s="1"/>
    </row>
    <row r="41" spans="1:7" ht="12.75">
      <c r="A41" s="2" t="s">
        <v>152</v>
      </c>
      <c r="B41" s="2"/>
      <c r="C41" s="2"/>
      <c r="D41" s="2"/>
      <c r="E41" s="87">
        <v>18858.14</v>
      </c>
      <c r="F41" s="1"/>
      <c r="G41" s="1"/>
    </row>
    <row r="42" spans="1:9" ht="12.75">
      <c r="A42" s="2" t="s">
        <v>143</v>
      </c>
      <c r="B42" s="2"/>
      <c r="C42" s="2"/>
      <c r="D42" s="2"/>
      <c r="E42" s="88">
        <v>73461.27</v>
      </c>
      <c r="F42" s="1"/>
      <c r="G42" s="1"/>
      <c r="I42" s="85"/>
    </row>
    <row r="43" spans="1:7" ht="12.75">
      <c r="A43" s="2" t="s">
        <v>153</v>
      </c>
      <c r="B43" s="2"/>
      <c r="C43" s="2"/>
      <c r="D43" s="2"/>
      <c r="E43" s="88">
        <f>E41+E42</f>
        <v>92319.41</v>
      </c>
      <c r="F43" s="1"/>
      <c r="G43" s="1"/>
    </row>
    <row r="44" spans="1:7" ht="12.75">
      <c r="A44" s="2"/>
      <c r="B44" s="2"/>
      <c r="C44" s="2"/>
      <c r="D44" s="2"/>
      <c r="E44" s="84"/>
      <c r="F44" s="1"/>
      <c r="G44" s="1"/>
    </row>
    <row r="45" spans="1:7" ht="12.75">
      <c r="A45" s="2"/>
      <c r="B45" s="2"/>
      <c r="C45" s="2"/>
      <c r="D45" s="2"/>
      <c r="E45" s="84"/>
      <c r="F45" s="1"/>
      <c r="G45" s="1"/>
    </row>
    <row r="46" spans="1:7" ht="12.75">
      <c r="A46" s="2" t="s">
        <v>9</v>
      </c>
      <c r="B46" s="2"/>
      <c r="C46" s="2"/>
      <c r="D46" s="1"/>
      <c r="E46" s="1"/>
      <c r="F46" s="1"/>
      <c r="G46" s="1"/>
    </row>
    <row r="47" spans="1:7" ht="12.75">
      <c r="A47" s="2"/>
      <c r="B47" s="2"/>
      <c r="C47" s="2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4" t="s">
        <v>10</v>
      </c>
      <c r="G48" s="1"/>
    </row>
    <row r="49" spans="1:7" ht="12.75">
      <c r="A49" s="5" t="s">
        <v>11</v>
      </c>
      <c r="B49" s="6" t="s">
        <v>154</v>
      </c>
      <c r="C49" s="7"/>
      <c r="D49" s="8"/>
      <c r="E49" s="89">
        <f>4785+14461.47</f>
        <v>19246.47</v>
      </c>
      <c r="F49" s="10">
        <f>E49/E56*100</f>
        <v>10.378950238446864</v>
      </c>
      <c r="G49" s="1"/>
    </row>
    <row r="50" spans="1:7" ht="12.75">
      <c r="A50" s="5" t="s">
        <v>13</v>
      </c>
      <c r="B50" s="11" t="s">
        <v>110</v>
      </c>
      <c r="C50" s="12"/>
      <c r="D50" s="13"/>
      <c r="E50" s="89">
        <v>164498.29</v>
      </c>
      <c r="F50" s="10">
        <f>E50/E56*100</f>
        <v>88.70819252671276</v>
      </c>
      <c r="G50" s="1"/>
    </row>
    <row r="51" spans="1:7" ht="12.75">
      <c r="A51" s="5" t="s">
        <v>14</v>
      </c>
      <c r="B51" s="14" t="s">
        <v>71</v>
      </c>
      <c r="C51" s="15"/>
      <c r="D51" s="16"/>
      <c r="E51" s="89">
        <v>988</v>
      </c>
      <c r="F51" s="10">
        <f>E51/E56*100</f>
        <v>0.532793953155332</v>
      </c>
      <c r="G51" s="1"/>
    </row>
    <row r="52" spans="1:7" ht="12.75">
      <c r="A52" s="5">
        <v>5</v>
      </c>
      <c r="B52" s="11" t="s">
        <v>16</v>
      </c>
      <c r="C52" s="12"/>
      <c r="D52" s="13"/>
      <c r="E52" s="89">
        <v>1.28</v>
      </c>
      <c r="F52" s="92">
        <f>E52/E56*100</f>
        <v>0.0006902593725089322</v>
      </c>
      <c r="G52" s="1"/>
    </row>
    <row r="53" spans="1:7" ht="12.75">
      <c r="A53" s="17">
        <v>6</v>
      </c>
      <c r="B53" s="6" t="s">
        <v>155</v>
      </c>
      <c r="C53" s="7"/>
      <c r="D53" s="8"/>
      <c r="E53" s="90">
        <v>500</v>
      </c>
      <c r="F53" s="19">
        <f>E53/E56*100</f>
        <v>0.2696325673863016</v>
      </c>
      <c r="G53" s="1"/>
    </row>
    <row r="54" spans="1:7" ht="12.75">
      <c r="A54" s="17">
        <v>7</v>
      </c>
      <c r="B54" s="6" t="s">
        <v>111</v>
      </c>
      <c r="C54" s="7"/>
      <c r="D54" s="8"/>
      <c r="E54" s="90">
        <v>203.5</v>
      </c>
      <c r="F54" s="19">
        <f>E54/E56*100</f>
        <v>0.10974045492622474</v>
      </c>
      <c r="G54" s="1"/>
    </row>
    <row r="55" spans="1:7" ht="12.75">
      <c r="A55" s="17"/>
      <c r="B55" s="6"/>
      <c r="C55" s="7"/>
      <c r="D55" s="8"/>
      <c r="E55" s="90"/>
      <c r="F55" s="20"/>
      <c r="G55" s="1"/>
    </row>
    <row r="56" spans="1:7" ht="12.75">
      <c r="A56" s="21">
        <v>8</v>
      </c>
      <c r="B56" s="22" t="s">
        <v>18</v>
      </c>
      <c r="C56" s="23"/>
      <c r="D56" s="24"/>
      <c r="E56" s="91">
        <f>SUM(E49:E55)</f>
        <v>185437.54</v>
      </c>
      <c r="F56" s="26">
        <f>SUM(F49:F55)</f>
        <v>99.99999999999999</v>
      </c>
      <c r="G56" s="38"/>
    </row>
    <row r="57" spans="1:7" ht="12.75">
      <c r="A57" s="27"/>
      <c r="B57" s="28"/>
      <c r="C57" s="28"/>
      <c r="D57" s="28"/>
      <c r="E57" s="29"/>
      <c r="F57" s="30"/>
      <c r="G57" s="2"/>
    </row>
    <row r="58" spans="1:7" ht="12.75">
      <c r="A58" s="1" t="s">
        <v>156</v>
      </c>
      <c r="B58" s="1"/>
      <c r="C58" s="1"/>
      <c r="D58" s="1"/>
      <c r="E58" s="1"/>
      <c r="F58" s="1"/>
      <c r="G58" s="1"/>
    </row>
    <row r="59" spans="1:7" ht="12.75">
      <c r="A59" s="1" t="s">
        <v>157</v>
      </c>
      <c r="B59" s="1"/>
      <c r="C59" s="1"/>
      <c r="D59" s="1"/>
      <c r="E59" s="1"/>
      <c r="F59" s="1"/>
      <c r="G59" s="1"/>
    </row>
    <row r="60" spans="1:7" ht="12.75">
      <c r="A60" s="1" t="s">
        <v>158</v>
      </c>
      <c r="B60" s="1"/>
      <c r="C60" s="1"/>
      <c r="D60" s="1"/>
      <c r="E60" s="1"/>
      <c r="F60" s="1"/>
      <c r="G60" s="1"/>
    </row>
    <row r="61" spans="1:7" ht="12.75">
      <c r="A61" s="1" t="s">
        <v>159</v>
      </c>
      <c r="B61" s="1"/>
      <c r="C61" s="1"/>
      <c r="D61" s="1"/>
      <c r="E61" s="1"/>
      <c r="F61" s="1"/>
      <c r="G61" s="1"/>
    </row>
    <row r="62" spans="1:7" ht="12.75">
      <c r="A62" s="1" t="s">
        <v>136</v>
      </c>
      <c r="B62" s="1"/>
      <c r="C62" s="1"/>
      <c r="D62" s="1"/>
      <c r="E62" s="1"/>
      <c r="F62" s="1"/>
      <c r="G62" s="1"/>
    </row>
    <row r="63" spans="1:7" ht="12.75">
      <c r="A63" s="1" t="s">
        <v>160</v>
      </c>
      <c r="B63" s="1"/>
      <c r="C63" s="1"/>
      <c r="D63" s="1"/>
      <c r="E63" s="1"/>
      <c r="F63" s="1"/>
      <c r="G63" s="1"/>
    </row>
    <row r="64" spans="1:7" ht="12.75">
      <c r="A64" s="1" t="s">
        <v>144</v>
      </c>
      <c r="B64" s="1"/>
      <c r="C64" s="1"/>
      <c r="D64" s="1"/>
      <c r="E64" s="1"/>
      <c r="F64" s="1"/>
      <c r="G64" s="1"/>
    </row>
    <row r="65" spans="1:7" ht="12.75">
      <c r="A65" s="1" t="s">
        <v>112</v>
      </c>
      <c r="B65" s="1"/>
      <c r="C65" s="1"/>
      <c r="D65" s="1"/>
      <c r="E65" s="1"/>
      <c r="F65" s="1"/>
      <c r="G65" s="1"/>
    </row>
    <row r="66" spans="1:7" ht="12.75">
      <c r="A66" s="1" t="s">
        <v>113</v>
      </c>
      <c r="B66" s="1"/>
      <c r="C66" s="1"/>
      <c r="D66" s="1"/>
      <c r="E66" s="1"/>
      <c r="F66" s="1"/>
      <c r="G66" s="1"/>
    </row>
    <row r="67" spans="1:7" ht="12.75">
      <c r="A67" s="1" t="s">
        <v>137</v>
      </c>
      <c r="B67" s="1"/>
      <c r="C67" s="1"/>
      <c r="D67" s="1"/>
      <c r="E67" s="1"/>
      <c r="F67" s="1"/>
      <c r="G67" s="1"/>
    </row>
    <row r="68" spans="1:7" ht="12.75">
      <c r="A68" s="1" t="s">
        <v>161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77</v>
      </c>
      <c r="B70" s="2"/>
      <c r="C70" s="2"/>
      <c r="D70" s="1"/>
      <c r="E70" s="1"/>
      <c r="F70" s="1"/>
      <c r="G70" s="31"/>
    </row>
    <row r="71" spans="1:7" ht="12.75">
      <c r="A71" s="2"/>
      <c r="B71" s="2"/>
      <c r="C71" s="2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4" t="s">
        <v>10</v>
      </c>
      <c r="G72" s="1"/>
    </row>
    <row r="73" spans="1:8" ht="12.75">
      <c r="A73" s="32" t="s">
        <v>11</v>
      </c>
      <c r="B73" s="11" t="s">
        <v>19</v>
      </c>
      <c r="C73" s="12"/>
      <c r="D73" s="13"/>
      <c r="E73" s="89">
        <f>E89</f>
        <v>152551.24</v>
      </c>
      <c r="F73" s="10">
        <f>E73/E78*100</f>
        <v>91.57869460449493</v>
      </c>
      <c r="G73" s="1"/>
      <c r="H73" s="75"/>
    </row>
    <row r="74" spans="1:7" ht="12.75">
      <c r="A74" s="32" t="s">
        <v>13</v>
      </c>
      <c r="B74" s="1" t="s">
        <v>20</v>
      </c>
      <c r="C74" s="1"/>
      <c r="D74" s="1"/>
      <c r="E74" s="93">
        <v>3229.05</v>
      </c>
      <c r="F74" s="10">
        <f>E74/E78*100</f>
        <v>1.9384449697861805</v>
      </c>
      <c r="G74" s="1"/>
    </row>
    <row r="75" spans="1:7" ht="12.75">
      <c r="A75" s="32" t="s">
        <v>14</v>
      </c>
      <c r="B75" s="11" t="s">
        <v>21</v>
      </c>
      <c r="C75" s="12"/>
      <c r="D75" s="13"/>
      <c r="E75" s="93">
        <f>2549.86+58.6+105.65</f>
        <v>2714.11</v>
      </c>
      <c r="F75" s="10">
        <f>E75/E78*100</f>
        <v>1.6293191114867749</v>
      </c>
      <c r="G75" s="1"/>
    </row>
    <row r="76" spans="1:7" ht="12.75">
      <c r="A76" s="20" t="s">
        <v>15</v>
      </c>
      <c r="B76" s="6" t="s">
        <v>127</v>
      </c>
      <c r="C76" s="7"/>
      <c r="D76" s="8"/>
      <c r="E76" s="94">
        <f>5500+2585</f>
        <v>8085</v>
      </c>
      <c r="F76" s="19">
        <f>E76/E78*100</f>
        <v>4.853541314232133</v>
      </c>
      <c r="G76" s="1"/>
    </row>
    <row r="77" spans="1:7" ht="12.75">
      <c r="A77" s="20"/>
      <c r="B77" s="6"/>
      <c r="C77" s="7"/>
      <c r="D77" s="8"/>
      <c r="E77" s="90"/>
      <c r="F77" s="19"/>
      <c r="G77" s="1"/>
    </row>
    <row r="78" spans="1:7" ht="12.75">
      <c r="A78" s="34" t="s">
        <v>17</v>
      </c>
      <c r="B78" s="22" t="s">
        <v>18</v>
      </c>
      <c r="C78" s="23"/>
      <c r="D78" s="24"/>
      <c r="E78" s="91">
        <f>SUM(E73:E77)</f>
        <v>166579.39999999997</v>
      </c>
      <c r="F78" s="26">
        <f>SUM(F73:F77)</f>
        <v>100.00000000000001</v>
      </c>
      <c r="G78" s="2"/>
    </row>
    <row r="79" spans="1:8" ht="12.75">
      <c r="A79" s="1"/>
      <c r="B79" s="1"/>
      <c r="C79" s="1"/>
      <c r="D79" s="1"/>
      <c r="E79" s="31"/>
      <c r="F79" s="35"/>
      <c r="G79" s="1"/>
      <c r="H79" s="75"/>
    </row>
    <row r="80" spans="1:7" ht="12.75">
      <c r="A80" s="1" t="s">
        <v>145</v>
      </c>
      <c r="B80" s="1"/>
      <c r="C80" s="1"/>
      <c r="D80" s="1"/>
      <c r="E80" s="1"/>
      <c r="F80" s="1"/>
      <c r="G80" s="1"/>
    </row>
    <row r="81" spans="1:7" ht="12.75">
      <c r="A81" s="1" t="s">
        <v>146</v>
      </c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2" t="s">
        <v>22</v>
      </c>
      <c r="B83" s="2"/>
      <c r="C83" s="2"/>
      <c r="D83" s="2"/>
      <c r="E83" s="2"/>
      <c r="F83" s="2"/>
      <c r="G83" s="2"/>
    </row>
    <row r="84" spans="1:7" ht="12.75">
      <c r="A84" s="1"/>
      <c r="B84" s="11" t="s">
        <v>23</v>
      </c>
      <c r="C84" s="6" t="s">
        <v>114</v>
      </c>
      <c r="D84" s="8"/>
      <c r="E84" s="89">
        <v>13856</v>
      </c>
      <c r="F84" s="1"/>
      <c r="G84" s="1"/>
    </row>
    <row r="85" spans="1:8" ht="12.75">
      <c r="A85" s="1"/>
      <c r="B85" s="11" t="s">
        <v>24</v>
      </c>
      <c r="C85" s="11" t="s">
        <v>25</v>
      </c>
      <c r="D85" s="13"/>
      <c r="E85" s="89">
        <f>1203.5+26.97+360+31084.67+601.83+2997.46+3423.66+1806.71</f>
        <v>41504.799999999996</v>
      </c>
      <c r="F85" s="1"/>
      <c r="G85" s="1"/>
      <c r="H85" s="75"/>
    </row>
    <row r="86" spans="1:8" ht="12.75">
      <c r="A86" s="1"/>
      <c r="B86" s="11" t="s">
        <v>26</v>
      </c>
      <c r="C86" s="11" t="s">
        <v>43</v>
      </c>
      <c r="D86" s="13"/>
      <c r="E86" s="89">
        <v>853.49</v>
      </c>
      <c r="F86" s="1"/>
      <c r="G86" s="1"/>
      <c r="H86" s="75"/>
    </row>
    <row r="87" spans="1:7" ht="12.75">
      <c r="A87" s="1"/>
      <c r="B87" s="11" t="s">
        <v>28</v>
      </c>
      <c r="C87" s="11" t="s">
        <v>27</v>
      </c>
      <c r="D87" s="13"/>
      <c r="E87" s="89">
        <f>12081.43+42.5+960+11333.68+9.28+1642.65+518.65+765.06+4865.95+474.65+12169.18+12500+17310.6+255.08+800+4175</f>
        <v>79903.71</v>
      </c>
      <c r="F87" s="1"/>
      <c r="G87" s="1"/>
    </row>
    <row r="88" spans="1:7" ht="12.75">
      <c r="A88" s="1"/>
      <c r="B88" s="36" t="s">
        <v>73</v>
      </c>
      <c r="C88" s="11" t="s">
        <v>76</v>
      </c>
      <c r="D88" s="13"/>
      <c r="E88" s="89">
        <v>16433.24</v>
      </c>
      <c r="F88" s="1"/>
      <c r="G88" s="1"/>
    </row>
    <row r="89" spans="1:7" ht="12.75">
      <c r="A89" s="2"/>
      <c r="B89" s="2"/>
      <c r="C89" s="22"/>
      <c r="D89" s="24" t="s">
        <v>18</v>
      </c>
      <c r="E89" s="53">
        <f>SUM(E84:E88)</f>
        <v>152551.24</v>
      </c>
      <c r="F89" s="38"/>
      <c r="G89" s="38"/>
    </row>
    <row r="90" spans="1:7" ht="12.75">
      <c r="A90" s="1"/>
      <c r="B90" s="1"/>
      <c r="C90" s="1"/>
      <c r="D90" s="1"/>
      <c r="E90" s="31"/>
      <c r="F90" s="1"/>
      <c r="G90" s="39"/>
    </row>
    <row r="91" spans="1:7" ht="12.75">
      <c r="A91" s="2" t="s">
        <v>29</v>
      </c>
      <c r="B91" s="2"/>
      <c r="C91" s="2"/>
      <c r="D91" s="2"/>
      <c r="E91" s="44"/>
      <c r="F91" s="2"/>
      <c r="G91" s="2"/>
    </row>
    <row r="92" spans="1:7" ht="12.75">
      <c r="A92" s="1"/>
      <c r="B92" s="32" t="s">
        <v>30</v>
      </c>
      <c r="C92" s="11" t="s">
        <v>31</v>
      </c>
      <c r="D92" s="13"/>
      <c r="E92" s="89">
        <v>3229.05</v>
      </c>
      <c r="F92" s="1"/>
      <c r="G92" s="1"/>
    </row>
    <row r="93" spans="1:7" ht="12.75">
      <c r="A93" s="2"/>
      <c r="B93" s="2"/>
      <c r="C93" s="40"/>
      <c r="D93" s="41" t="s">
        <v>18</v>
      </c>
      <c r="E93" s="95">
        <f>E92</f>
        <v>3229.05</v>
      </c>
      <c r="F93" s="2"/>
      <c r="G93" s="2"/>
    </row>
    <row r="94" spans="1:7" ht="12.75">
      <c r="A94" s="1"/>
      <c r="B94" s="1"/>
      <c r="C94" s="1"/>
      <c r="D94" s="1"/>
      <c r="E94" s="31"/>
      <c r="F94" s="1"/>
      <c r="G94" s="1"/>
    </row>
    <row r="95" spans="1:7" ht="12.75">
      <c r="A95" s="2" t="s">
        <v>32</v>
      </c>
      <c r="B95" s="2"/>
      <c r="C95" s="2"/>
      <c r="D95" s="2"/>
      <c r="E95" s="44"/>
      <c r="F95" s="2"/>
      <c r="G95" s="2"/>
    </row>
    <row r="96" spans="1:7" ht="12.75">
      <c r="A96" s="1"/>
      <c r="B96" s="32" t="s">
        <v>33</v>
      </c>
      <c r="C96" s="11" t="s">
        <v>65</v>
      </c>
      <c r="D96" s="13"/>
      <c r="E96" s="89">
        <v>2549.86</v>
      </c>
      <c r="F96" s="1"/>
      <c r="G96" s="1"/>
    </row>
    <row r="97" spans="1:7" ht="12.75">
      <c r="A97" s="1"/>
      <c r="B97" s="32" t="s">
        <v>128</v>
      </c>
      <c r="C97" s="11" t="s">
        <v>51</v>
      </c>
      <c r="D97" s="13"/>
      <c r="E97" s="89">
        <v>58.6</v>
      </c>
      <c r="F97" s="1"/>
      <c r="G97" s="1"/>
    </row>
    <row r="98" spans="1:7" ht="12.75">
      <c r="A98" s="1"/>
      <c r="B98" s="32" t="s">
        <v>129</v>
      </c>
      <c r="C98" s="11" t="s">
        <v>162</v>
      </c>
      <c r="D98" s="13"/>
      <c r="E98" s="89">
        <v>105.65</v>
      </c>
      <c r="F98" s="1"/>
      <c r="G98" s="1"/>
    </row>
    <row r="99" spans="1:7" ht="12.75">
      <c r="A99" s="2"/>
      <c r="B99" s="2"/>
      <c r="C99" s="40"/>
      <c r="D99" s="41" t="s">
        <v>18</v>
      </c>
      <c r="E99" s="96">
        <f>SUM(E96:E98)</f>
        <v>2714.11</v>
      </c>
      <c r="F99" s="38"/>
      <c r="G99" s="2"/>
    </row>
    <row r="100" spans="1:7" ht="12.75">
      <c r="A100" s="1"/>
      <c r="B100" s="1"/>
      <c r="C100" s="1"/>
      <c r="D100" s="1"/>
      <c r="E100" s="31"/>
      <c r="F100" s="1"/>
      <c r="G100" s="1"/>
    </row>
    <row r="101" spans="1:7" ht="12.75">
      <c r="A101" s="1"/>
      <c r="B101" s="1"/>
      <c r="C101" s="15"/>
      <c r="D101" s="28"/>
      <c r="E101" s="98"/>
      <c r="F101" s="1"/>
      <c r="G101" s="1"/>
    </row>
    <row r="102" spans="1:7" s="106" customFormat="1" ht="12.75">
      <c r="A102" s="4" t="s">
        <v>163</v>
      </c>
      <c r="B102" s="102"/>
      <c r="C102" s="103"/>
      <c r="D102" s="104"/>
      <c r="E102" s="105"/>
      <c r="F102" s="102"/>
      <c r="G102" s="102"/>
    </row>
    <row r="103" spans="1:7" ht="12.75">
      <c r="A103" s="1"/>
      <c r="B103" s="32" t="s">
        <v>34</v>
      </c>
      <c r="C103" s="72" t="s">
        <v>130</v>
      </c>
      <c r="D103" s="41"/>
      <c r="E103" s="99">
        <f>5500+2585</f>
        <v>8085</v>
      </c>
      <c r="F103" s="1"/>
      <c r="G103" s="1"/>
    </row>
    <row r="104" spans="1:7" ht="12.75">
      <c r="A104" s="1"/>
      <c r="B104" s="73"/>
      <c r="C104" s="72"/>
      <c r="D104" s="41" t="s">
        <v>18</v>
      </c>
      <c r="E104" s="97">
        <f>SUM(E103:E103)</f>
        <v>8085</v>
      </c>
      <c r="F104" s="31"/>
      <c r="G104" s="1"/>
    </row>
    <row r="105" spans="1:7" ht="12.75">
      <c r="A105" s="1"/>
      <c r="B105" s="1"/>
      <c r="C105" s="15"/>
      <c r="D105" s="28"/>
      <c r="E105" s="98"/>
      <c r="F105" s="31"/>
      <c r="G105" s="1"/>
    </row>
    <row r="106" spans="1:7" ht="12.75">
      <c r="A106" s="1"/>
      <c r="B106" s="1"/>
      <c r="C106" s="15"/>
      <c r="D106" s="28"/>
      <c r="E106" s="98"/>
      <c r="F106" s="1"/>
      <c r="G106" s="1"/>
    </row>
    <row r="107" spans="1:7" ht="12.75">
      <c r="A107" s="1"/>
      <c r="B107" s="1"/>
      <c r="C107" s="1"/>
      <c r="D107" s="1"/>
      <c r="E107" s="31"/>
      <c r="F107" s="1"/>
      <c r="G107" s="39"/>
    </row>
    <row r="108" spans="1:7" ht="12.75">
      <c r="A108" s="2" t="s">
        <v>36</v>
      </c>
      <c r="B108" s="2" t="s">
        <v>37</v>
      </c>
      <c r="C108" s="2"/>
      <c r="D108" s="2"/>
      <c r="E108" s="44"/>
      <c r="F108" s="2"/>
      <c r="G108" s="2"/>
    </row>
    <row r="109" spans="1:7" ht="12.75">
      <c r="A109" s="1"/>
      <c r="B109" s="1"/>
      <c r="C109" s="11" t="s">
        <v>38</v>
      </c>
      <c r="D109" s="13"/>
      <c r="E109" s="89">
        <f>E84</f>
        <v>13856</v>
      </c>
      <c r="F109" s="1"/>
      <c r="G109" s="39"/>
    </row>
    <row r="110" spans="1:7" ht="12.75">
      <c r="A110" s="2"/>
      <c r="B110" s="2"/>
      <c r="C110" s="40"/>
      <c r="D110" s="41" t="s">
        <v>18</v>
      </c>
      <c r="E110" s="96">
        <f>SUM(E109:E109)</f>
        <v>13856</v>
      </c>
      <c r="F110" s="2"/>
      <c r="G110" s="38"/>
    </row>
    <row r="111" spans="1:7" ht="12.75">
      <c r="A111" s="2"/>
      <c r="B111" s="2"/>
      <c r="C111" s="28"/>
      <c r="D111" s="28"/>
      <c r="E111" s="100"/>
      <c r="F111" s="2"/>
      <c r="G111" s="38"/>
    </row>
    <row r="112" spans="1:7" ht="12.75">
      <c r="A112" s="1"/>
      <c r="B112" s="1"/>
      <c r="C112" s="1"/>
      <c r="D112" s="1"/>
      <c r="E112" s="31"/>
      <c r="F112" s="1"/>
      <c r="G112" s="39"/>
    </row>
    <row r="113" spans="1:7" ht="12.75">
      <c r="A113" s="2" t="s">
        <v>39</v>
      </c>
      <c r="B113" s="2" t="s">
        <v>40</v>
      </c>
      <c r="C113" s="2"/>
      <c r="D113" s="2"/>
      <c r="E113" s="44"/>
      <c r="F113" s="2"/>
      <c r="G113" s="2"/>
    </row>
    <row r="114" spans="1:7" ht="12.75">
      <c r="A114" s="1"/>
      <c r="B114" s="1"/>
      <c r="C114" s="11" t="s">
        <v>41</v>
      </c>
      <c r="D114" s="13"/>
      <c r="E114" s="89">
        <v>1203.5</v>
      </c>
      <c r="F114" s="1"/>
      <c r="G114" s="1"/>
    </row>
    <row r="115" spans="1:7" ht="12.75">
      <c r="A115" s="1"/>
      <c r="B115" s="1"/>
      <c r="C115" s="11" t="s">
        <v>131</v>
      </c>
      <c r="D115" s="13"/>
      <c r="E115" s="89">
        <v>26.97</v>
      </c>
      <c r="F115" s="1"/>
      <c r="G115" s="1"/>
    </row>
    <row r="116" spans="1:7" ht="12.75">
      <c r="A116" s="1"/>
      <c r="B116" s="1"/>
      <c r="C116" s="11" t="s">
        <v>138</v>
      </c>
      <c r="D116" s="13"/>
      <c r="E116" s="89">
        <v>360</v>
      </c>
      <c r="F116" s="39"/>
      <c r="G116" s="1"/>
    </row>
    <row r="117" spans="1:7" ht="12.75">
      <c r="A117" s="1"/>
      <c r="B117" s="1"/>
      <c r="C117" s="11" t="s">
        <v>42</v>
      </c>
      <c r="D117" s="13"/>
      <c r="E117" s="89">
        <f>31084.67+601.83+2997.46+3423.66+1806.71</f>
        <v>39914.329999999994</v>
      </c>
      <c r="F117" s="1"/>
      <c r="G117" s="1"/>
    </row>
    <row r="118" spans="1:7" ht="12.75">
      <c r="A118" s="1"/>
      <c r="B118" s="1"/>
      <c r="C118" s="11"/>
      <c r="D118" s="13"/>
      <c r="E118" s="89"/>
      <c r="F118" s="1"/>
      <c r="G118" s="1"/>
    </row>
    <row r="119" spans="1:7" ht="12.75">
      <c r="A119" s="2"/>
      <c r="B119" s="2"/>
      <c r="C119" s="40"/>
      <c r="D119" s="41" t="s">
        <v>18</v>
      </c>
      <c r="E119" s="96">
        <f>SUM(E114:E118)</f>
        <v>41504.799999999996</v>
      </c>
      <c r="F119" s="2"/>
      <c r="G119" s="2"/>
    </row>
    <row r="120" spans="1:7" ht="12.75">
      <c r="A120" s="2"/>
      <c r="B120" s="2"/>
      <c r="C120" s="28"/>
      <c r="D120" s="28"/>
      <c r="E120" s="100"/>
      <c r="F120" s="2"/>
      <c r="G120" s="2"/>
    </row>
    <row r="121" spans="1:7" ht="12.75">
      <c r="A121" s="2" t="s">
        <v>49</v>
      </c>
      <c r="B121" s="2" t="s">
        <v>44</v>
      </c>
      <c r="C121" s="2"/>
      <c r="D121" s="2"/>
      <c r="E121" s="44"/>
      <c r="F121" s="2"/>
      <c r="G121" s="2"/>
    </row>
    <row r="122" spans="1:7" ht="12.75">
      <c r="A122" s="1"/>
      <c r="B122" s="1"/>
      <c r="C122" s="32" t="s">
        <v>45</v>
      </c>
      <c r="D122" s="32"/>
      <c r="E122" s="89">
        <f>12081.43+42.5</f>
        <v>12123.93</v>
      </c>
      <c r="F122" s="1"/>
      <c r="G122" s="39"/>
    </row>
    <row r="123" spans="1:7" ht="12.75">
      <c r="A123" s="1"/>
      <c r="B123" s="1"/>
      <c r="C123" s="32" t="s">
        <v>139</v>
      </c>
      <c r="D123" s="32"/>
      <c r="E123" s="89">
        <v>960</v>
      </c>
      <c r="F123" s="1"/>
      <c r="G123" s="1"/>
    </row>
    <row r="124" spans="1:7" ht="12.75">
      <c r="A124" s="1"/>
      <c r="B124" s="1"/>
      <c r="C124" s="32" t="s">
        <v>46</v>
      </c>
      <c r="D124" s="32"/>
      <c r="E124" s="89">
        <f>11333.68+9.28+1642.65+518.65+765.06</f>
        <v>14269.32</v>
      </c>
      <c r="F124" s="1"/>
      <c r="G124" s="1"/>
    </row>
    <row r="125" spans="1:7" ht="12.75">
      <c r="A125" s="1"/>
      <c r="B125" s="1"/>
      <c r="C125" s="32" t="s">
        <v>47</v>
      </c>
      <c r="D125" s="32"/>
      <c r="E125" s="89">
        <f>4865.95+474.65+12169.18</f>
        <v>17509.78</v>
      </c>
      <c r="F125" s="1"/>
      <c r="G125" s="1"/>
    </row>
    <row r="126" spans="1:7" ht="12.75">
      <c r="A126" s="1"/>
      <c r="B126" s="1"/>
      <c r="C126" s="32" t="s">
        <v>140</v>
      </c>
      <c r="D126" s="32"/>
      <c r="E126" s="89">
        <v>12500</v>
      </c>
      <c r="F126" s="1"/>
      <c r="G126" s="1"/>
    </row>
    <row r="127" spans="1:7" ht="12.75">
      <c r="A127" s="1"/>
      <c r="B127" s="1"/>
      <c r="C127" s="11" t="s">
        <v>164</v>
      </c>
      <c r="D127" s="13"/>
      <c r="E127" s="101">
        <v>17310.6</v>
      </c>
      <c r="F127" s="1"/>
      <c r="G127" s="1"/>
    </row>
    <row r="128" spans="1:7" ht="12.75">
      <c r="A128" s="1"/>
      <c r="B128" s="1"/>
      <c r="C128" s="43" t="s">
        <v>48</v>
      </c>
      <c r="D128" s="43"/>
      <c r="E128" s="89">
        <v>800</v>
      </c>
      <c r="F128" s="1"/>
      <c r="G128" s="1"/>
    </row>
    <row r="129" spans="1:7" ht="12.75">
      <c r="A129" s="1"/>
      <c r="B129" s="1"/>
      <c r="C129" s="11" t="s">
        <v>132</v>
      </c>
      <c r="D129" s="13"/>
      <c r="E129" s="89">
        <v>4175</v>
      </c>
      <c r="F129" s="1"/>
      <c r="G129" s="1"/>
    </row>
    <row r="130" spans="1:7" ht="12.75">
      <c r="A130" s="1"/>
      <c r="B130" s="1"/>
      <c r="C130" s="11" t="s">
        <v>165</v>
      </c>
      <c r="D130" s="13"/>
      <c r="E130" s="89">
        <v>255.08</v>
      </c>
      <c r="F130" s="1"/>
      <c r="G130" s="1"/>
    </row>
    <row r="131" spans="1:7" ht="12.75">
      <c r="A131" s="2"/>
      <c r="B131" s="2"/>
      <c r="C131" s="40"/>
      <c r="D131" s="41" t="s">
        <v>18</v>
      </c>
      <c r="E131" s="96">
        <f>SUM(E122:E130)</f>
        <v>79903.71</v>
      </c>
      <c r="F131" s="44"/>
      <c r="G131" s="44"/>
    </row>
    <row r="132" spans="1:7" ht="12.75">
      <c r="A132" s="2"/>
      <c r="B132" s="2"/>
      <c r="C132" s="28"/>
      <c r="D132" s="28"/>
      <c r="E132" s="100"/>
      <c r="F132" s="44"/>
      <c r="G132" s="44"/>
    </row>
    <row r="133" spans="1:7" ht="12.75">
      <c r="A133" s="2" t="s">
        <v>79</v>
      </c>
      <c r="B133" s="2" t="s">
        <v>141</v>
      </c>
      <c r="C133" s="2"/>
      <c r="D133" s="2"/>
      <c r="E133" s="44"/>
      <c r="F133" s="2"/>
      <c r="G133" s="2"/>
    </row>
    <row r="134" spans="1:7" ht="12.75">
      <c r="A134" s="1"/>
      <c r="B134" s="1"/>
      <c r="C134" s="32" t="s">
        <v>50</v>
      </c>
      <c r="D134" s="32"/>
      <c r="E134" s="89">
        <v>16433.24</v>
      </c>
      <c r="F134" s="1"/>
      <c r="G134" s="1"/>
    </row>
    <row r="135" spans="1:7" ht="12.75">
      <c r="A135" s="2"/>
      <c r="B135" s="2"/>
      <c r="C135" s="22"/>
      <c r="D135" s="24" t="s">
        <v>18</v>
      </c>
      <c r="E135" s="96">
        <f>SUM(E134:E134)</f>
        <v>16433.24</v>
      </c>
      <c r="F135" s="38"/>
      <c r="G135" s="2"/>
    </row>
    <row r="136" spans="1:7" ht="12.75">
      <c r="A136" s="2"/>
      <c r="B136" s="2"/>
      <c r="C136" s="28"/>
      <c r="D136" s="28"/>
      <c r="E136" s="100"/>
      <c r="F136" s="38"/>
      <c r="G136" s="2"/>
    </row>
    <row r="137" spans="1:7" ht="12.75">
      <c r="A137" s="2"/>
      <c r="B137" s="2"/>
      <c r="C137" s="28"/>
      <c r="D137" s="28"/>
      <c r="E137" s="100"/>
      <c r="F137" s="38"/>
      <c r="G137" s="2"/>
    </row>
    <row r="138" spans="1:7" ht="12.75">
      <c r="A138" s="2"/>
      <c r="B138" s="2"/>
      <c r="C138" s="28"/>
      <c r="D138" s="28"/>
      <c r="E138" s="45"/>
      <c r="F138" s="38"/>
      <c r="G138" s="2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2"/>
      <c r="B145" s="2" t="s">
        <v>166</v>
      </c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 t="s">
        <v>167</v>
      </c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4">
        <v>2018</v>
      </c>
      <c r="F149" s="4">
        <v>2019</v>
      </c>
      <c r="G149" s="4" t="s">
        <v>168</v>
      </c>
    </row>
    <row r="150" spans="1:7" ht="12.75">
      <c r="A150" s="1"/>
      <c r="B150" s="1"/>
      <c r="C150" s="1"/>
      <c r="D150" s="1"/>
      <c r="E150" s="4"/>
      <c r="F150" s="4"/>
      <c r="G150" s="4" t="s">
        <v>10</v>
      </c>
    </row>
    <row r="151" spans="1:7" ht="12.75">
      <c r="A151" s="1"/>
      <c r="B151" s="1"/>
      <c r="C151" s="1"/>
      <c r="D151" s="1"/>
      <c r="E151" s="52" t="s">
        <v>11</v>
      </c>
      <c r="F151" s="52" t="s">
        <v>13</v>
      </c>
      <c r="G151" s="52" t="s">
        <v>169</v>
      </c>
    </row>
    <row r="152" spans="1:8" ht="12.75">
      <c r="A152" s="5" t="s">
        <v>11</v>
      </c>
      <c r="B152" s="6" t="s">
        <v>12</v>
      </c>
      <c r="C152" s="7"/>
      <c r="D152" s="8"/>
      <c r="E152" s="9">
        <v>23954</v>
      </c>
      <c r="F152" s="9">
        <v>19246</v>
      </c>
      <c r="G152" s="49">
        <f>F152/E152*100</f>
        <v>80.34566251982967</v>
      </c>
      <c r="H152" s="81"/>
    </row>
    <row r="153" spans="1:8" ht="12.75">
      <c r="A153" s="5" t="s">
        <v>13</v>
      </c>
      <c r="B153" s="11" t="s">
        <v>115</v>
      </c>
      <c r="C153" s="12"/>
      <c r="D153" s="13"/>
      <c r="E153" s="9">
        <v>164698</v>
      </c>
      <c r="F153" s="9">
        <v>164498</v>
      </c>
      <c r="G153" s="49">
        <f>F153/E153*100</f>
        <v>99.87856561706882</v>
      </c>
      <c r="H153" s="81"/>
    </row>
    <row r="154" spans="1:8" ht="12.75">
      <c r="A154" s="5" t="s">
        <v>14</v>
      </c>
      <c r="B154" s="14" t="s">
        <v>71</v>
      </c>
      <c r="C154" s="15"/>
      <c r="D154" s="16"/>
      <c r="E154" s="9">
        <v>660</v>
      </c>
      <c r="F154" s="9">
        <v>988</v>
      </c>
      <c r="G154" s="49">
        <f>F154/E154*100</f>
        <v>149.69696969696972</v>
      </c>
      <c r="H154" s="81"/>
    </row>
    <row r="155" spans="1:8" ht="12.75">
      <c r="A155" s="5"/>
      <c r="B155" s="11" t="s">
        <v>72</v>
      </c>
      <c r="C155" s="12"/>
      <c r="D155" s="13"/>
      <c r="E155" s="9">
        <v>0</v>
      </c>
      <c r="F155" s="9">
        <v>0</v>
      </c>
      <c r="G155" s="49"/>
      <c r="H155" s="81"/>
    </row>
    <row r="156" spans="1:8" ht="12.75">
      <c r="A156" s="5" t="s">
        <v>15</v>
      </c>
      <c r="B156" s="11" t="s">
        <v>16</v>
      </c>
      <c r="C156" s="12"/>
      <c r="D156" s="13"/>
      <c r="E156" s="9">
        <v>2</v>
      </c>
      <c r="F156" s="9">
        <v>1</v>
      </c>
      <c r="G156" s="49">
        <f>F156/E156*100</f>
        <v>50</v>
      </c>
      <c r="H156" s="81"/>
    </row>
    <row r="157" spans="1:7" ht="12.75">
      <c r="A157" s="17"/>
      <c r="B157" s="6" t="s">
        <v>70</v>
      </c>
      <c r="C157" s="7"/>
      <c r="D157" s="8"/>
      <c r="E157" s="18"/>
      <c r="F157" s="9"/>
      <c r="G157" s="50"/>
    </row>
    <row r="158" spans="1:7" ht="12.75">
      <c r="A158" s="17" t="s">
        <v>17</v>
      </c>
      <c r="B158" s="6" t="s">
        <v>80</v>
      </c>
      <c r="C158" s="7"/>
      <c r="D158" s="8"/>
      <c r="E158" s="18">
        <v>0</v>
      </c>
      <c r="F158" s="9">
        <f>500+204</f>
        <v>704</v>
      </c>
      <c r="G158" s="50"/>
    </row>
    <row r="159" spans="1:7" ht="12.75">
      <c r="A159" s="17"/>
      <c r="B159" s="6"/>
      <c r="C159" s="7"/>
      <c r="D159" s="8"/>
      <c r="E159" s="78"/>
      <c r="F159" s="18"/>
      <c r="G159" s="79"/>
    </row>
    <row r="160" spans="1:8" ht="12.75">
      <c r="A160" s="21" t="s">
        <v>52</v>
      </c>
      <c r="B160" s="22" t="s">
        <v>18</v>
      </c>
      <c r="C160" s="23"/>
      <c r="D160" s="24"/>
      <c r="E160" s="54">
        <f>E158+E157+E156+E155+E154+E153+E152</f>
        <v>189314</v>
      </c>
      <c r="F160" s="25">
        <f>SUM(F152:F158)</f>
        <v>185437</v>
      </c>
      <c r="G160" s="80">
        <f>F160/E160*100</f>
        <v>97.95207961376337</v>
      </c>
      <c r="H160" s="81"/>
    </row>
    <row r="161" spans="1:8" ht="12.75">
      <c r="A161" s="27"/>
      <c r="B161" s="28"/>
      <c r="C161" s="28"/>
      <c r="D161" s="28"/>
      <c r="E161" s="45"/>
      <c r="F161" s="45"/>
      <c r="G161" s="30"/>
      <c r="H161" s="8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51"/>
      <c r="B163" s="1" t="s">
        <v>170</v>
      </c>
      <c r="C163" s="1"/>
      <c r="D163" s="1"/>
      <c r="E163" s="1"/>
      <c r="F163" s="1"/>
      <c r="G163" s="1"/>
    </row>
    <row r="164" spans="1:7" ht="12.75">
      <c r="A164" s="51"/>
      <c r="B164" s="1" t="s">
        <v>171</v>
      </c>
      <c r="C164" s="1"/>
      <c r="D164" s="1"/>
      <c r="E164" s="1"/>
      <c r="F164" s="1"/>
      <c r="G164" s="1"/>
    </row>
    <row r="165" spans="1:7" ht="12.75">
      <c r="A165" s="1"/>
      <c r="B165" s="1" t="s">
        <v>172</v>
      </c>
      <c r="C165" s="1"/>
      <c r="D165" s="1"/>
      <c r="E165" s="1"/>
      <c r="F165" s="1"/>
      <c r="G165" s="1"/>
    </row>
    <row r="166" spans="1:7" ht="12.75">
      <c r="A166" s="1"/>
      <c r="B166" s="1" t="s">
        <v>173</v>
      </c>
      <c r="C166" s="1"/>
      <c r="D166" s="1"/>
      <c r="E166" s="1"/>
      <c r="F166" s="1"/>
      <c r="G166" s="1"/>
    </row>
    <row r="167" spans="1:7" ht="12.75">
      <c r="A167" s="1"/>
      <c r="B167" s="1" t="s">
        <v>174</v>
      </c>
      <c r="C167" s="1"/>
      <c r="D167" s="1"/>
      <c r="E167" s="1"/>
      <c r="F167" s="1"/>
      <c r="G167" s="1"/>
    </row>
    <row r="168" spans="1:7" ht="12.75">
      <c r="A168" s="1"/>
      <c r="B168" s="1" t="s">
        <v>175</v>
      </c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2"/>
      <c r="B173" s="2" t="s">
        <v>176</v>
      </c>
      <c r="C173" s="2"/>
      <c r="D173" s="2"/>
      <c r="E173" s="2"/>
      <c r="F173" s="2"/>
      <c r="G173" s="2"/>
    </row>
    <row r="174" spans="1:7" ht="12.75">
      <c r="A174" s="2"/>
      <c r="B174" s="2"/>
      <c r="C174" s="2"/>
      <c r="D174" s="2" t="s">
        <v>177</v>
      </c>
      <c r="E174" s="2"/>
      <c r="F174" s="2"/>
      <c r="G174" s="2"/>
    </row>
    <row r="175" spans="1:7" ht="12.75">
      <c r="A175" s="2"/>
      <c r="B175" s="2"/>
      <c r="C175" s="2"/>
      <c r="D175" s="2"/>
      <c r="E175" s="2"/>
      <c r="F175" s="2"/>
      <c r="G175" s="2"/>
    </row>
    <row r="176" spans="1:7" ht="12.75">
      <c r="A176" s="2"/>
      <c r="B176" s="2"/>
      <c r="C176" s="2"/>
      <c r="D176" s="1"/>
      <c r="E176" s="2"/>
      <c r="F176" s="2"/>
      <c r="G176" s="1"/>
    </row>
    <row r="177" spans="1:7" ht="12.75">
      <c r="A177" s="1"/>
      <c r="B177" s="1"/>
      <c r="C177" s="1"/>
      <c r="D177" s="1"/>
      <c r="E177" s="4">
        <v>2018</v>
      </c>
      <c r="F177" s="4">
        <v>2019</v>
      </c>
      <c r="G177" s="4" t="s">
        <v>168</v>
      </c>
    </row>
    <row r="178" spans="1:7" ht="12.75">
      <c r="A178" s="1"/>
      <c r="B178" s="1"/>
      <c r="C178" s="1"/>
      <c r="D178" s="1"/>
      <c r="E178" s="4"/>
      <c r="F178" s="4"/>
      <c r="G178" s="4" t="s">
        <v>10</v>
      </c>
    </row>
    <row r="179" spans="1:7" ht="12.75">
      <c r="A179" s="32"/>
      <c r="B179" s="11"/>
      <c r="C179" s="12"/>
      <c r="D179" s="13"/>
      <c r="E179" s="52" t="s">
        <v>11</v>
      </c>
      <c r="F179" s="63" t="s">
        <v>13</v>
      </c>
      <c r="G179" s="37" t="s">
        <v>178</v>
      </c>
    </row>
    <row r="180" spans="1:8" ht="12.75">
      <c r="A180" s="32" t="s">
        <v>11</v>
      </c>
      <c r="B180" s="11" t="s">
        <v>19</v>
      </c>
      <c r="C180" s="12"/>
      <c r="D180" s="13"/>
      <c r="E180" s="9">
        <v>141093</v>
      </c>
      <c r="F180" s="9">
        <v>152551</v>
      </c>
      <c r="G180" s="53">
        <f>F180/E180*100</f>
        <v>108.12088480647517</v>
      </c>
      <c r="H180" s="75"/>
    </row>
    <row r="181" spans="1:9" ht="12.75">
      <c r="A181" s="32" t="s">
        <v>13</v>
      </c>
      <c r="B181" s="1" t="s">
        <v>20</v>
      </c>
      <c r="C181" s="1"/>
      <c r="D181" s="1"/>
      <c r="E181" s="33">
        <v>2881</v>
      </c>
      <c r="F181" s="33">
        <v>3229.05</v>
      </c>
      <c r="G181" s="53">
        <f>F181/E181*100</f>
        <v>112.08087469628603</v>
      </c>
      <c r="H181" s="75"/>
      <c r="I181" s="75"/>
    </row>
    <row r="182" spans="1:9" ht="12.75">
      <c r="A182" s="32" t="s">
        <v>14</v>
      </c>
      <c r="B182" s="11" t="s">
        <v>21</v>
      </c>
      <c r="C182" s="12"/>
      <c r="D182" s="13"/>
      <c r="E182" s="33">
        <v>6913</v>
      </c>
      <c r="F182" s="33">
        <f>2549.86+58.6+105.65</f>
        <v>2714.11</v>
      </c>
      <c r="G182" s="53">
        <f>F182/E182*100</f>
        <v>39.26095761608564</v>
      </c>
      <c r="H182" s="75"/>
      <c r="I182" s="75"/>
    </row>
    <row r="183" spans="1:7" ht="12.75">
      <c r="A183" s="32" t="s">
        <v>15</v>
      </c>
      <c r="B183" s="11" t="s">
        <v>127</v>
      </c>
      <c r="C183" s="12"/>
      <c r="D183" s="13"/>
      <c r="E183" s="33"/>
      <c r="F183" s="107">
        <f>5500+2585</f>
        <v>8085</v>
      </c>
      <c r="G183" s="53"/>
    </row>
    <row r="184" spans="1:7" ht="12.75">
      <c r="A184" s="20"/>
      <c r="B184" s="6"/>
      <c r="C184" s="7"/>
      <c r="D184" s="8"/>
      <c r="E184" s="33"/>
      <c r="F184" s="89"/>
      <c r="G184" s="53"/>
    </row>
    <row r="185" spans="1:8" ht="12.75">
      <c r="A185" s="34">
        <v>5</v>
      </c>
      <c r="B185" s="22" t="s">
        <v>18</v>
      </c>
      <c r="C185" s="23"/>
      <c r="D185" s="23"/>
      <c r="E185" s="54">
        <f>E180+E181+E182+E183</f>
        <v>150887</v>
      </c>
      <c r="F185" s="25">
        <f>SUM(F180:F184)</f>
        <v>166579.15999999997</v>
      </c>
      <c r="G185" s="55">
        <f>F185/E185*100</f>
        <v>110.3999416782095</v>
      </c>
      <c r="H185" s="75"/>
    </row>
    <row r="186" spans="1:8" ht="12.75">
      <c r="A186" s="28"/>
      <c r="B186" s="28"/>
      <c r="C186" s="28"/>
      <c r="D186" s="28"/>
      <c r="E186" s="45"/>
      <c r="F186" s="45"/>
      <c r="G186" s="77"/>
      <c r="H186" s="75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 t="s">
        <v>179</v>
      </c>
      <c r="C188" s="1"/>
      <c r="D188" s="1"/>
      <c r="E188" s="1"/>
      <c r="F188" s="1"/>
      <c r="G188" s="1"/>
    </row>
    <row r="189" spans="1:7" ht="12.75">
      <c r="A189" s="1"/>
      <c r="B189" s="1" t="s">
        <v>180</v>
      </c>
      <c r="C189" s="1"/>
      <c r="D189" s="1"/>
      <c r="E189" s="1"/>
      <c r="F189" s="1"/>
      <c r="G189" s="1"/>
    </row>
    <row r="190" spans="1:7" ht="12.75">
      <c r="A190" s="1"/>
      <c r="B190" s="1" t="s">
        <v>181</v>
      </c>
      <c r="C190" s="1"/>
      <c r="D190" s="1"/>
      <c r="E190" s="1"/>
      <c r="F190" s="1"/>
      <c r="G190" s="1"/>
    </row>
    <row r="191" spans="1:7" ht="12.75">
      <c r="A191" s="1"/>
      <c r="B191" s="1" t="s">
        <v>182</v>
      </c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2"/>
      <c r="B194" s="2" t="s">
        <v>183</v>
      </c>
      <c r="C194" s="2"/>
      <c r="D194" s="2"/>
      <c r="E194" s="2"/>
      <c r="F194" s="2"/>
      <c r="G194" s="2"/>
    </row>
    <row r="195" spans="1:7" ht="12.75">
      <c r="A195" s="2"/>
      <c r="B195" s="2"/>
      <c r="C195" s="2"/>
      <c r="D195" s="2"/>
      <c r="E195" s="2"/>
      <c r="F195" s="2"/>
      <c r="G195" s="2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56" t="s">
        <v>53</v>
      </c>
      <c r="C198" s="7"/>
      <c r="D198" s="7"/>
      <c r="E198" s="7"/>
      <c r="F198" s="57">
        <f>F201+F206</f>
        <v>141927.04</v>
      </c>
      <c r="G198" s="1"/>
    </row>
    <row r="199" spans="1:7" ht="12.75">
      <c r="A199" s="1"/>
      <c r="B199" s="108"/>
      <c r="C199" s="15"/>
      <c r="D199" s="15"/>
      <c r="E199" s="15"/>
      <c r="F199" s="109"/>
      <c r="G199" s="1"/>
    </row>
    <row r="200" spans="1:7" ht="12.75">
      <c r="A200" s="1"/>
      <c r="B200" s="22"/>
      <c r="C200" s="58"/>
      <c r="D200" s="58"/>
      <c r="E200" s="58"/>
      <c r="F200" s="59"/>
      <c r="G200" s="1"/>
    </row>
    <row r="201" spans="1:7" ht="12.75">
      <c r="A201" s="1"/>
      <c r="B201" s="47"/>
      <c r="C201" s="23" t="s">
        <v>116</v>
      </c>
      <c r="D201" s="58"/>
      <c r="E201" s="48"/>
      <c r="F201" s="59">
        <f>F202</f>
        <v>3340</v>
      </c>
      <c r="G201" s="1"/>
    </row>
    <row r="202" spans="1:7" ht="12.75">
      <c r="A202" s="1"/>
      <c r="B202" s="40" t="s">
        <v>23</v>
      </c>
      <c r="C202" s="60" t="s">
        <v>54</v>
      </c>
      <c r="D202" s="12"/>
      <c r="E202" s="61"/>
      <c r="F202" s="42">
        <f>F203+F205</f>
        <v>3340</v>
      </c>
      <c r="G202" s="39"/>
    </row>
    <row r="203" spans="1:7" ht="12.75">
      <c r="A203" s="1"/>
      <c r="B203" s="6"/>
      <c r="C203" s="7"/>
      <c r="D203" s="7" t="s">
        <v>184</v>
      </c>
      <c r="E203" s="7"/>
      <c r="F203" s="18">
        <v>148563.84</v>
      </c>
      <c r="G203" s="1"/>
    </row>
    <row r="204" spans="1:7" ht="12.75">
      <c r="A204" s="1"/>
      <c r="B204" s="40" t="s">
        <v>24</v>
      </c>
      <c r="C204" s="60" t="s">
        <v>55</v>
      </c>
      <c r="D204" s="12"/>
      <c r="E204" s="13"/>
      <c r="F204" s="63">
        <v>-145223.84</v>
      </c>
      <c r="G204" s="1"/>
    </row>
    <row r="205" spans="1:7" ht="12.75">
      <c r="A205" s="1"/>
      <c r="B205" s="11"/>
      <c r="C205" s="12"/>
      <c r="D205" s="12" t="s">
        <v>56</v>
      </c>
      <c r="E205" s="13"/>
      <c r="F205" s="9">
        <v>-145223.84</v>
      </c>
      <c r="G205" s="1"/>
    </row>
    <row r="206" spans="1:7" ht="12.75">
      <c r="A206" s="2"/>
      <c r="B206" s="40" t="s">
        <v>26</v>
      </c>
      <c r="C206" s="60" t="s">
        <v>57</v>
      </c>
      <c r="D206" s="60"/>
      <c r="E206" s="41"/>
      <c r="F206" s="37">
        <f>F207++F208+F209</f>
        <v>138587.04</v>
      </c>
      <c r="G206" s="38"/>
    </row>
    <row r="207" spans="1:7" ht="12.75">
      <c r="A207" s="1"/>
      <c r="B207" s="6"/>
      <c r="C207" s="7"/>
      <c r="D207" s="7" t="s">
        <v>58</v>
      </c>
      <c r="E207" s="8"/>
      <c r="F207" s="64">
        <v>23707</v>
      </c>
      <c r="G207" s="1"/>
    </row>
    <row r="208" spans="1:7" ht="12.75">
      <c r="A208" s="1"/>
      <c r="B208" s="14"/>
      <c r="C208" s="15"/>
      <c r="D208" s="15" t="s">
        <v>59</v>
      </c>
      <c r="E208" s="16"/>
      <c r="F208" s="65">
        <v>17.15</v>
      </c>
      <c r="G208" s="1"/>
    </row>
    <row r="209" spans="1:7" ht="12.75">
      <c r="A209" s="1"/>
      <c r="B209" s="14"/>
      <c r="C209" s="15"/>
      <c r="D209" s="15" t="s">
        <v>74</v>
      </c>
      <c r="E209" s="16"/>
      <c r="F209" s="65">
        <v>114862.89</v>
      </c>
      <c r="G209" s="1"/>
    </row>
    <row r="210" spans="1:7" ht="12.75">
      <c r="A210" s="1"/>
      <c r="B210" s="47"/>
      <c r="C210" s="58"/>
      <c r="D210" s="58"/>
      <c r="E210" s="48"/>
      <c r="F210" s="66"/>
      <c r="G210" s="1"/>
    </row>
    <row r="211" spans="1:7" ht="12.75">
      <c r="A211" s="1"/>
      <c r="B211" s="15"/>
      <c r="C211" s="15"/>
      <c r="D211" s="15"/>
      <c r="E211" s="15"/>
      <c r="F211" s="74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8" ht="12.75">
      <c r="A213" s="2"/>
      <c r="B213" s="56" t="s">
        <v>60</v>
      </c>
      <c r="C213" s="67"/>
      <c r="D213" s="67"/>
      <c r="E213" s="68"/>
      <c r="F213" s="57">
        <f>F216+F221</f>
        <v>141927.11</v>
      </c>
      <c r="G213" s="38"/>
      <c r="H213" s="83"/>
    </row>
    <row r="214" spans="1:8" ht="12.75">
      <c r="A214" s="2"/>
      <c r="B214" s="108"/>
      <c r="C214" s="28"/>
      <c r="D214" s="28"/>
      <c r="E214" s="110"/>
      <c r="F214" s="109"/>
      <c r="G214" s="38"/>
      <c r="H214" s="83"/>
    </row>
    <row r="215" spans="1:7" ht="12.75">
      <c r="A215" s="1"/>
      <c r="B215" s="47"/>
      <c r="C215" s="58"/>
      <c r="D215" s="58"/>
      <c r="E215" s="48"/>
      <c r="F215" s="69"/>
      <c r="G215" s="1"/>
    </row>
    <row r="216" spans="1:7" ht="12.75">
      <c r="A216" s="2"/>
      <c r="B216" s="40" t="s">
        <v>30</v>
      </c>
      <c r="C216" s="60" t="s">
        <v>78</v>
      </c>
      <c r="D216" s="60"/>
      <c r="E216" s="41"/>
      <c r="F216" s="42">
        <f>F217+F219+F220</f>
        <v>49607.7</v>
      </c>
      <c r="G216" s="38"/>
    </row>
    <row r="217" spans="1:7" ht="12.75">
      <c r="A217" s="1"/>
      <c r="B217" s="6"/>
      <c r="C217" s="7"/>
      <c r="D217" s="7" t="s">
        <v>66</v>
      </c>
      <c r="E217" s="8"/>
      <c r="F217" s="18">
        <v>49187.7</v>
      </c>
      <c r="G217" s="1"/>
    </row>
    <row r="218" spans="1:10" ht="12.75">
      <c r="A218" s="1"/>
      <c r="B218" s="14"/>
      <c r="C218" s="15"/>
      <c r="D218" s="15" t="s">
        <v>75</v>
      </c>
      <c r="E218" s="16"/>
      <c r="F218" s="70"/>
      <c r="G218" s="1"/>
      <c r="J218" s="82"/>
    </row>
    <row r="219" spans="1:7" ht="12.75">
      <c r="A219" s="1"/>
      <c r="B219" s="14"/>
      <c r="C219" s="15"/>
      <c r="D219" s="15" t="s">
        <v>81</v>
      </c>
      <c r="E219" s="15"/>
      <c r="F219" s="70">
        <v>420</v>
      </c>
      <c r="G219" s="1"/>
    </row>
    <row r="220" spans="1:7" ht="12.75">
      <c r="A220" s="1"/>
      <c r="B220" s="14"/>
      <c r="C220" s="15"/>
      <c r="D220" s="15"/>
      <c r="E220" s="15"/>
      <c r="F220" s="71"/>
      <c r="G220" s="76"/>
    </row>
    <row r="221" spans="1:7" ht="12.75">
      <c r="A221" s="2"/>
      <c r="B221" s="40" t="s">
        <v>61</v>
      </c>
      <c r="C221" s="60" t="s">
        <v>62</v>
      </c>
      <c r="D221" s="60"/>
      <c r="E221" s="41"/>
      <c r="F221" s="42">
        <f>F222+F224</f>
        <v>92319.41</v>
      </c>
      <c r="G221" s="38"/>
    </row>
    <row r="222" spans="1:7" ht="12.75">
      <c r="A222" s="1"/>
      <c r="B222" s="6"/>
      <c r="C222" s="7"/>
      <c r="D222" s="7" t="s">
        <v>63</v>
      </c>
      <c r="E222" s="8"/>
      <c r="F222" s="18">
        <v>73461.27</v>
      </c>
      <c r="G222" s="1"/>
    </row>
    <row r="223" spans="1:7" ht="12.75">
      <c r="A223" s="1"/>
      <c r="B223" s="14"/>
      <c r="C223" s="15"/>
      <c r="D223" s="15" t="s">
        <v>117</v>
      </c>
      <c r="E223" s="16"/>
      <c r="F223" s="70"/>
      <c r="G223" s="1"/>
    </row>
    <row r="224" spans="1:7" ht="12.75">
      <c r="A224" s="1"/>
      <c r="B224" s="47"/>
      <c r="C224" s="58"/>
      <c r="D224" s="58" t="s">
        <v>147</v>
      </c>
      <c r="E224" s="48"/>
      <c r="F224" s="62">
        <v>18858.14</v>
      </c>
      <c r="G224" s="1"/>
    </row>
    <row r="225" spans="1:7" ht="12.75">
      <c r="A225" s="1"/>
      <c r="B225" s="15"/>
      <c r="C225" s="15"/>
      <c r="D225" s="15"/>
      <c r="E225" s="15"/>
      <c r="F225" s="74"/>
      <c r="G225" s="1"/>
    </row>
    <row r="226" spans="1:7" ht="12.75">
      <c r="A226" s="1"/>
      <c r="B226" s="15" t="s">
        <v>142</v>
      </c>
      <c r="C226" s="15"/>
      <c r="D226" s="15"/>
      <c r="E226" s="15"/>
      <c r="F226" s="74"/>
      <c r="G226" s="1"/>
    </row>
    <row r="227" spans="1:7" ht="12.75">
      <c r="A227" s="1"/>
      <c r="B227" s="15"/>
      <c r="C227" s="15"/>
      <c r="D227" s="15"/>
      <c r="E227" s="15"/>
      <c r="F227" s="74"/>
      <c r="G227" s="1"/>
    </row>
    <row r="228" spans="1:7" ht="12.75">
      <c r="A228" s="1"/>
      <c r="B228" s="1" t="s">
        <v>185</v>
      </c>
      <c r="C228" s="1"/>
      <c r="D228" s="1"/>
      <c r="E228" s="1"/>
      <c r="F228" s="46"/>
      <c r="G228" s="1"/>
    </row>
    <row r="229" spans="1:7" ht="12.75">
      <c r="A229" s="1"/>
      <c r="B229" s="1" t="s">
        <v>186</v>
      </c>
      <c r="C229" s="1"/>
      <c r="D229" s="1"/>
      <c r="E229" s="1"/>
      <c r="F229" s="1"/>
      <c r="G229" s="1"/>
    </row>
    <row r="230" spans="1:7" ht="12.75">
      <c r="A230" s="1"/>
      <c r="B230" s="1" t="s">
        <v>134</v>
      </c>
      <c r="C230" s="1"/>
      <c r="D230" s="1"/>
      <c r="E230" s="1"/>
      <c r="F230" s="1"/>
      <c r="G230" s="1"/>
    </row>
    <row r="231" spans="1:7" ht="12.75">
      <c r="A231" s="1"/>
      <c r="B231" s="1" t="s">
        <v>135</v>
      </c>
      <c r="C231" s="1"/>
      <c r="D231" s="1"/>
      <c r="E231" s="1"/>
      <c r="F231" s="1"/>
      <c r="G231" s="1"/>
    </row>
    <row r="232" spans="1:7" ht="12.75">
      <c r="A232" s="1"/>
      <c r="B232" s="1" t="s">
        <v>187</v>
      </c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11"/>
      <c r="C234" s="111"/>
      <c r="D234" s="111"/>
      <c r="E234" s="111"/>
      <c r="F234" s="111"/>
      <c r="G234" s="1"/>
    </row>
    <row r="235" spans="1:7" ht="15">
      <c r="A235" s="1"/>
      <c r="B235" s="112"/>
      <c r="C235" s="113" t="s">
        <v>82</v>
      </c>
      <c r="D235" s="113"/>
      <c r="E235" s="113"/>
      <c r="F235" s="113"/>
      <c r="G235" s="1"/>
    </row>
    <row r="236" spans="1:7" ht="15">
      <c r="A236" s="1"/>
      <c r="B236" s="112"/>
      <c r="C236" s="113" t="s">
        <v>83</v>
      </c>
      <c r="D236" s="113" t="s">
        <v>188</v>
      </c>
      <c r="E236" s="113"/>
      <c r="F236" s="113"/>
      <c r="G236" s="1"/>
    </row>
    <row r="237" spans="1:7" ht="12.75">
      <c r="A237" s="1"/>
      <c r="B237" s="111"/>
      <c r="C237" s="111"/>
      <c r="D237" s="111"/>
      <c r="E237" s="111"/>
      <c r="F237" s="111"/>
      <c r="G237" s="1"/>
    </row>
    <row r="238" spans="1:7" ht="12.75">
      <c r="A238" s="1"/>
      <c r="B238" s="111"/>
      <c r="C238" s="111"/>
      <c r="D238" s="111"/>
      <c r="E238" s="111"/>
      <c r="F238" s="111"/>
      <c r="G238" s="15"/>
    </row>
    <row r="239" spans="1:7" ht="12.75">
      <c r="A239" s="1"/>
      <c r="B239" s="114" t="s">
        <v>84</v>
      </c>
      <c r="C239" s="111"/>
      <c r="D239" s="111"/>
      <c r="E239" s="111"/>
      <c r="F239" s="111"/>
      <c r="G239" s="15"/>
    </row>
    <row r="240" spans="1:7" ht="12.75">
      <c r="A240" s="1"/>
      <c r="B240" s="114"/>
      <c r="C240" s="111"/>
      <c r="D240" s="111"/>
      <c r="E240" s="111"/>
      <c r="F240" s="111"/>
      <c r="G240" s="15"/>
    </row>
    <row r="241" spans="1:7" ht="12.75">
      <c r="A241" s="1"/>
      <c r="B241" s="114"/>
      <c r="C241" s="111"/>
      <c r="D241" s="111"/>
      <c r="E241" s="111"/>
      <c r="F241" s="111"/>
      <c r="G241" s="15"/>
    </row>
    <row r="242" spans="1:7" ht="12.75">
      <c r="A242" s="1"/>
      <c r="B242" s="115" t="s">
        <v>118</v>
      </c>
      <c r="C242" s="116" t="s">
        <v>85</v>
      </c>
      <c r="D242" s="117"/>
      <c r="E242" s="117"/>
      <c r="F242" s="118">
        <v>30000</v>
      </c>
      <c r="G242" s="15"/>
    </row>
    <row r="243" spans="1:7" ht="12.75">
      <c r="A243" s="1"/>
      <c r="B243" s="115">
        <v>3211</v>
      </c>
      <c r="C243" s="116" t="s">
        <v>86</v>
      </c>
      <c r="D243" s="117"/>
      <c r="E243" s="117"/>
      <c r="F243" s="118">
        <v>1500</v>
      </c>
      <c r="G243" s="15"/>
    </row>
    <row r="244" spans="1:7" ht="12.75">
      <c r="A244" s="2"/>
      <c r="B244" s="115">
        <v>3421</v>
      </c>
      <c r="C244" s="120" t="s">
        <v>87</v>
      </c>
      <c r="D244" s="121"/>
      <c r="E244" s="121"/>
      <c r="F244" s="118">
        <v>169000</v>
      </c>
      <c r="G244" s="28"/>
    </row>
    <row r="245" spans="1:7" ht="12.75">
      <c r="A245" s="1"/>
      <c r="B245" s="115">
        <v>3551</v>
      </c>
      <c r="C245" s="122" t="s">
        <v>88</v>
      </c>
      <c r="D245" s="123"/>
      <c r="E245" s="123"/>
      <c r="F245" s="118">
        <v>5000</v>
      </c>
      <c r="G245" s="15"/>
    </row>
    <row r="246" spans="1:7" ht="12.75">
      <c r="A246" s="1"/>
      <c r="B246" s="115">
        <v>3413</v>
      </c>
      <c r="C246" s="122" t="s">
        <v>89</v>
      </c>
      <c r="D246" s="123"/>
      <c r="E246" s="123"/>
      <c r="F246" s="118">
        <v>50</v>
      </c>
      <c r="G246" s="15"/>
    </row>
    <row r="247" spans="1:7" ht="12.75">
      <c r="A247" s="1"/>
      <c r="B247" s="111"/>
      <c r="C247" s="116"/>
      <c r="D247" s="117"/>
      <c r="E247" s="117"/>
      <c r="F247" s="124"/>
      <c r="G247" s="15"/>
    </row>
    <row r="248" spans="1:7" ht="12.75">
      <c r="A248" s="1"/>
      <c r="B248" s="114"/>
      <c r="C248" s="125" t="s">
        <v>90</v>
      </c>
      <c r="D248" s="126"/>
      <c r="E248" s="126"/>
      <c r="F248" s="127">
        <v>205550</v>
      </c>
      <c r="G248" s="15"/>
    </row>
    <row r="249" spans="1:7" ht="12.75">
      <c r="A249" s="1"/>
      <c r="B249" s="111"/>
      <c r="C249" s="111"/>
      <c r="D249" s="111"/>
      <c r="E249" s="111"/>
      <c r="F249" s="128"/>
      <c r="G249" s="15"/>
    </row>
    <row r="250" spans="1:7" ht="12.75">
      <c r="A250" s="1"/>
      <c r="B250" s="111"/>
      <c r="C250" s="111"/>
      <c r="D250" s="111"/>
      <c r="E250" s="111"/>
      <c r="F250" s="128"/>
      <c r="G250" s="15"/>
    </row>
    <row r="251" spans="1:7" ht="12.75">
      <c r="A251" s="1"/>
      <c r="B251" s="114" t="s">
        <v>91</v>
      </c>
      <c r="C251" s="111"/>
      <c r="D251" s="111"/>
      <c r="E251" s="111"/>
      <c r="F251" s="128"/>
      <c r="G251" s="15"/>
    </row>
    <row r="252" spans="1:7" ht="12.75">
      <c r="A252" s="1"/>
      <c r="B252" s="115">
        <v>4242</v>
      </c>
      <c r="C252" s="116" t="s">
        <v>119</v>
      </c>
      <c r="D252" s="117"/>
      <c r="E252" s="117"/>
      <c r="F252" s="118">
        <v>40000</v>
      </c>
      <c r="G252" s="15"/>
    </row>
    <row r="253" spans="1:7" ht="12.75">
      <c r="A253" s="1"/>
      <c r="B253" s="115">
        <v>4251</v>
      </c>
      <c r="C253" s="116" t="s">
        <v>120</v>
      </c>
      <c r="D253" s="117"/>
      <c r="E253" s="117"/>
      <c r="F253" s="118">
        <v>16000</v>
      </c>
      <c r="G253" s="15"/>
    </row>
    <row r="254" spans="1:7" ht="12.75">
      <c r="A254" s="1"/>
      <c r="B254" s="115">
        <v>4259</v>
      </c>
      <c r="C254" s="116" t="s">
        <v>121</v>
      </c>
      <c r="D254" s="117"/>
      <c r="E254" s="117"/>
      <c r="F254" s="118">
        <v>1000</v>
      </c>
      <c r="G254" s="15"/>
    </row>
    <row r="255" spans="1:7" ht="12.75">
      <c r="A255" s="1"/>
      <c r="B255" s="115">
        <v>4253</v>
      </c>
      <c r="C255" s="120" t="s">
        <v>92</v>
      </c>
      <c r="D255" s="121"/>
      <c r="E255" s="121"/>
      <c r="F255" s="118">
        <v>6500</v>
      </c>
      <c r="G255" s="15"/>
    </row>
    <row r="256" spans="1:7" ht="12.75">
      <c r="A256" s="1"/>
      <c r="B256" s="115">
        <v>4254</v>
      </c>
      <c r="C256" s="122" t="s">
        <v>46</v>
      </c>
      <c r="D256" s="123"/>
      <c r="E256" s="123"/>
      <c r="F256" s="118">
        <v>8500</v>
      </c>
      <c r="G256" s="15"/>
    </row>
    <row r="257" spans="1:7" ht="12.75">
      <c r="A257" s="1"/>
      <c r="B257" s="115">
        <v>4255</v>
      </c>
      <c r="C257" s="122" t="s">
        <v>122</v>
      </c>
      <c r="D257" s="123"/>
      <c r="E257" s="123"/>
      <c r="F257" s="118">
        <v>12500</v>
      </c>
      <c r="G257" s="15"/>
    </row>
    <row r="258" spans="1:7" ht="12.75">
      <c r="A258" s="1"/>
      <c r="B258" s="115">
        <v>4257</v>
      </c>
      <c r="C258" s="129" t="s">
        <v>93</v>
      </c>
      <c r="D258" s="130"/>
      <c r="E258" s="130"/>
      <c r="F258" s="118">
        <v>33000</v>
      </c>
      <c r="G258" s="15"/>
    </row>
    <row r="259" spans="1:7" ht="12.75">
      <c r="A259" s="1"/>
      <c r="B259" s="115">
        <v>4259</v>
      </c>
      <c r="C259" s="120" t="s">
        <v>94</v>
      </c>
      <c r="D259" s="121"/>
      <c r="E259" s="121"/>
      <c r="F259" s="118">
        <v>1000</v>
      </c>
      <c r="G259" s="15"/>
    </row>
    <row r="260" spans="1:7" ht="12.75">
      <c r="A260" s="1"/>
      <c r="B260" s="115">
        <v>4261</v>
      </c>
      <c r="C260" s="120" t="s">
        <v>95</v>
      </c>
      <c r="D260" s="121"/>
      <c r="E260" s="131"/>
      <c r="F260" s="118">
        <v>5000</v>
      </c>
      <c r="G260" s="15"/>
    </row>
    <row r="261" spans="1:7" ht="12.75">
      <c r="A261" s="1"/>
      <c r="B261" s="115">
        <v>4263</v>
      </c>
      <c r="C261" s="120" t="s">
        <v>133</v>
      </c>
      <c r="D261" s="121"/>
      <c r="E261" s="131"/>
      <c r="F261" s="118">
        <v>26000</v>
      </c>
      <c r="G261" s="15"/>
    </row>
    <row r="262" spans="1:7" ht="12.75">
      <c r="A262" s="1"/>
      <c r="B262" s="115">
        <v>4264</v>
      </c>
      <c r="C262" s="120" t="s">
        <v>43</v>
      </c>
      <c r="D262" s="121"/>
      <c r="E262" s="131"/>
      <c r="F262" s="118">
        <v>500</v>
      </c>
      <c r="G262" s="15"/>
    </row>
    <row r="263" spans="1:7" ht="12.75">
      <c r="A263" s="1"/>
      <c r="B263" s="115">
        <v>4291</v>
      </c>
      <c r="C263" s="129" t="s">
        <v>123</v>
      </c>
      <c r="D263" s="130"/>
      <c r="E263" s="130"/>
      <c r="F263" s="118">
        <v>1000</v>
      </c>
      <c r="G263" s="15"/>
    </row>
    <row r="264" spans="1:7" ht="12.75">
      <c r="A264" s="1"/>
      <c r="B264" s="115">
        <v>4292</v>
      </c>
      <c r="C264" s="120" t="s">
        <v>50</v>
      </c>
      <c r="D264" s="121"/>
      <c r="E264" s="121"/>
      <c r="F264" s="118">
        <v>41500</v>
      </c>
      <c r="G264" s="15"/>
    </row>
    <row r="265" spans="1:7" ht="12.75">
      <c r="A265" s="1"/>
      <c r="B265" s="115">
        <v>4295</v>
      </c>
      <c r="C265" s="122" t="s">
        <v>124</v>
      </c>
      <c r="D265" s="123"/>
      <c r="E265" s="123"/>
      <c r="F265" s="118">
        <v>3000</v>
      </c>
      <c r="G265" s="15"/>
    </row>
    <row r="266" spans="1:7" ht="12.75">
      <c r="A266" s="1"/>
      <c r="B266" s="115">
        <v>4300</v>
      </c>
      <c r="C266" s="122" t="s">
        <v>125</v>
      </c>
      <c r="D266" s="123"/>
      <c r="E266" s="123"/>
      <c r="F266" s="118">
        <v>1000</v>
      </c>
      <c r="G266" s="15"/>
    </row>
    <row r="267" spans="1:7" ht="12.75">
      <c r="A267" s="1"/>
      <c r="B267" s="115">
        <v>4431</v>
      </c>
      <c r="C267" s="122" t="s">
        <v>96</v>
      </c>
      <c r="D267" s="123"/>
      <c r="E267" s="123"/>
      <c r="F267" s="118">
        <v>1500</v>
      </c>
      <c r="G267" s="15"/>
    </row>
    <row r="268" spans="1:7" ht="12.75">
      <c r="A268" s="2"/>
      <c r="B268" s="115">
        <v>4434</v>
      </c>
      <c r="C268" s="122" t="s">
        <v>189</v>
      </c>
      <c r="D268" s="123"/>
      <c r="E268" s="123"/>
      <c r="F268" s="118">
        <v>500</v>
      </c>
      <c r="G268" s="28"/>
    </row>
    <row r="269" spans="1:7" ht="12.75">
      <c r="A269" s="1"/>
      <c r="B269" s="115">
        <v>4512</v>
      </c>
      <c r="C269" s="129" t="s">
        <v>35</v>
      </c>
      <c r="D269" s="130"/>
      <c r="E269" s="130"/>
      <c r="F269" s="124">
        <v>5000</v>
      </c>
      <c r="G269" s="15"/>
    </row>
    <row r="270" spans="1:7" ht="12.75">
      <c r="A270" s="1"/>
      <c r="B270" s="111"/>
      <c r="C270" s="116"/>
      <c r="D270" s="117"/>
      <c r="E270" s="117"/>
      <c r="F270" s="124"/>
      <c r="G270" s="15"/>
    </row>
    <row r="271" spans="1:7" ht="12.75">
      <c r="A271" s="2"/>
      <c r="B271" s="114"/>
      <c r="C271" s="125" t="s">
        <v>97</v>
      </c>
      <c r="D271" s="126"/>
      <c r="E271" s="126"/>
      <c r="F271" s="127">
        <v>203500</v>
      </c>
      <c r="G271" s="28"/>
    </row>
    <row r="272" spans="1:7" ht="12.75">
      <c r="A272" s="1"/>
      <c r="B272" s="111"/>
      <c r="C272" s="130"/>
      <c r="D272" s="130"/>
      <c r="E272" s="130"/>
      <c r="F272" s="119"/>
      <c r="G272" s="15"/>
    </row>
    <row r="273" spans="1:7" ht="12.75">
      <c r="A273" s="1"/>
      <c r="B273" s="111"/>
      <c r="C273" s="116"/>
      <c r="D273" s="117"/>
      <c r="E273" s="117"/>
      <c r="F273" s="124"/>
      <c r="G273" s="1"/>
    </row>
    <row r="274" spans="1:7" ht="12.75">
      <c r="A274" s="1"/>
      <c r="B274" s="114"/>
      <c r="C274" s="125" t="s">
        <v>98</v>
      </c>
      <c r="D274" s="126"/>
      <c r="E274" s="126"/>
      <c r="F274" s="132">
        <v>2050</v>
      </c>
      <c r="G274" s="1"/>
    </row>
    <row r="275" spans="1:7" ht="12.75">
      <c r="A275" s="1"/>
      <c r="B275" s="111"/>
      <c r="C275" s="111"/>
      <c r="D275" s="111"/>
      <c r="E275" s="111"/>
      <c r="F275" s="111"/>
      <c r="G275" s="1"/>
    </row>
    <row r="276" spans="1:7" ht="12.75">
      <c r="A276" s="1"/>
      <c r="B276" s="111"/>
      <c r="C276" s="111"/>
      <c r="D276" s="111"/>
      <c r="E276" s="111"/>
      <c r="F276" s="111"/>
      <c r="G276" s="1"/>
    </row>
    <row r="277" spans="1:7" ht="12.75">
      <c r="A277" s="1"/>
      <c r="B277" s="111"/>
      <c r="C277" s="111"/>
      <c r="D277" s="111"/>
      <c r="E277" s="111"/>
      <c r="F277" s="111" t="s">
        <v>99</v>
      </c>
      <c r="G277" s="1"/>
    </row>
    <row r="278" spans="2:6" ht="12.75">
      <c r="B278" s="111"/>
      <c r="C278" s="111"/>
      <c r="D278" s="111"/>
      <c r="E278" s="111"/>
      <c r="F278" s="111" t="s">
        <v>126</v>
      </c>
    </row>
    <row r="279" spans="2:6" ht="12.75">
      <c r="B279" s="111"/>
      <c r="C279" s="111"/>
      <c r="D279" s="111"/>
      <c r="E279" s="111"/>
      <c r="F279" s="111"/>
    </row>
    <row r="280" spans="2:6" ht="12.75">
      <c r="B280" s="111"/>
      <c r="C280" s="111"/>
      <c r="D280" s="111"/>
      <c r="E280" s="111"/>
      <c r="F280" s="111" t="s">
        <v>100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MelikaPC</dc:creator>
  <cp:keywords/>
  <dc:description/>
  <cp:lastModifiedBy>Mirsad Srebreniković</cp:lastModifiedBy>
  <cp:lastPrinted>2020-02-17T08:44:38Z</cp:lastPrinted>
  <dcterms:created xsi:type="dcterms:W3CDTF">2010-04-18T23:17:25Z</dcterms:created>
  <dcterms:modified xsi:type="dcterms:W3CDTF">2020-02-17T08:45:42Z</dcterms:modified>
  <cp:category/>
  <cp:version/>
  <cp:contentType/>
  <cp:contentStatus/>
</cp:coreProperties>
</file>